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4"/>
  </bookViews>
  <sheets>
    <sheet name="PL" sheetId="1" r:id="rId1"/>
    <sheet name="BS" sheetId="2" r:id="rId2"/>
    <sheet name="loan" sheetId="3" r:id="rId3"/>
    <sheet name="notes_draft" sheetId="4" state="hidden" r:id="rId4"/>
    <sheet name="notes" sheetId="5" r:id="rId5"/>
  </sheets>
  <definedNames>
    <definedName name="_xlnm.Print_Area" localSheetId="4">'notes'!$A$1:$G$189</definedName>
  </definedNames>
  <calcPr fullCalcOnLoad="1"/>
</workbook>
</file>

<file path=xl/sharedStrings.xml><?xml version="1.0" encoding="utf-8"?>
<sst xmlns="http://schemas.openxmlformats.org/spreadsheetml/2006/main" count="467" uniqueCount="270">
  <si>
    <t>TAMADAM BONDED WAREHOUSE BERHAD</t>
  </si>
  <si>
    <t>CONSOLIDATED INCOME STATEMENT</t>
  </si>
  <si>
    <t>Individual Quarter</t>
  </si>
  <si>
    <t>Cummulative Quarter</t>
  </si>
  <si>
    <t xml:space="preserve">Current </t>
  </si>
  <si>
    <t>Preceding</t>
  </si>
  <si>
    <t xml:space="preserve">Year </t>
  </si>
  <si>
    <t>Corresponding</t>
  </si>
  <si>
    <t>Quarter</t>
  </si>
  <si>
    <t>Year</t>
  </si>
  <si>
    <t>To Date</t>
  </si>
  <si>
    <t>Period</t>
  </si>
  <si>
    <t>Current</t>
  </si>
  <si>
    <t>RM'000</t>
  </si>
  <si>
    <t>Turnover</t>
  </si>
  <si>
    <t>Investment Income</t>
  </si>
  <si>
    <t>Depreciation and amortisation</t>
  </si>
  <si>
    <t>Exceptional items</t>
  </si>
  <si>
    <t>Taxation</t>
  </si>
  <si>
    <t>CONSOLIDATED BALANCE SHEET</t>
  </si>
  <si>
    <t>As At End of</t>
  </si>
  <si>
    <t>As At Preceding</t>
  </si>
  <si>
    <t xml:space="preserve">Financial </t>
  </si>
  <si>
    <t>Year End</t>
  </si>
  <si>
    <t>Cash</t>
  </si>
  <si>
    <t>Reserves</t>
  </si>
  <si>
    <t>Others</t>
  </si>
  <si>
    <t>Net Tangible Assets per share (sen)</t>
  </si>
  <si>
    <t>(c)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</si>
  <si>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</si>
  <si>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</si>
  <si>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</si>
  <si>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</si>
  <si>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</si>
  <si>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</si>
  <si>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</si>
  <si>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</si>
  <si>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</si>
  <si>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</si>
  <si>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</si>
  <si>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(ii) Less minority interests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</si>
  <si>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</si>
  <si>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</si>
  <si>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</si>
  <si>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</si>
  <si>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 xml:space="preserve">deducting any provision for preference </t>
  </si>
  <si>
    <t>dividends, if any:-</t>
  </si>
  <si>
    <t>interests and extraordinary items</t>
  </si>
  <si>
    <t>l</t>
  </si>
  <si>
    <t>NOTES</t>
  </si>
  <si>
    <t>Accounting Policies</t>
  </si>
  <si>
    <t>Exceptional Items</t>
  </si>
  <si>
    <t>Quarter Ended</t>
  </si>
  <si>
    <t>Extraordinary Items</t>
  </si>
  <si>
    <t>There was no extraordinary item for the financial period under review.</t>
  </si>
  <si>
    <t>Quoted Securities</t>
  </si>
  <si>
    <t>Changes in the Composition of the Group</t>
  </si>
  <si>
    <t>Status of Corporate Proposals</t>
  </si>
  <si>
    <t>10</t>
  </si>
  <si>
    <t>11</t>
  </si>
  <si>
    <t>12</t>
  </si>
  <si>
    <t>Group Borrowings and Debt Securities</t>
  </si>
  <si>
    <t>Due within twelve months</t>
  </si>
  <si>
    <t>Secured term loans</t>
  </si>
  <si>
    <t>Unsecured term loan</t>
  </si>
  <si>
    <t>Secured Bank Overdrafts</t>
  </si>
  <si>
    <t>Unsecured Bank Overdrafts</t>
  </si>
  <si>
    <t>Due after twelve months</t>
  </si>
  <si>
    <t>Unsecured term loans</t>
  </si>
  <si>
    <t>13</t>
  </si>
  <si>
    <t>Contingent Liabilities</t>
  </si>
  <si>
    <t>14</t>
  </si>
  <si>
    <t>Off Balance Sheet Financial Instruments</t>
  </si>
  <si>
    <t>15</t>
  </si>
  <si>
    <t>Material Litigation</t>
  </si>
  <si>
    <t>16</t>
  </si>
  <si>
    <t>Segmental Reporting</t>
  </si>
  <si>
    <t>Profit/(Loss)</t>
  </si>
  <si>
    <t>Before</t>
  </si>
  <si>
    <t>Trading</t>
  </si>
  <si>
    <t>Insurance Agency</t>
  </si>
  <si>
    <t>The Group's business is located entirely in Malaysia.</t>
  </si>
  <si>
    <t>17</t>
  </si>
  <si>
    <t>18</t>
  </si>
  <si>
    <t>19</t>
  </si>
  <si>
    <t>Prospects for the Current Financial Year</t>
  </si>
  <si>
    <t>20</t>
  </si>
  <si>
    <t>21</t>
  </si>
  <si>
    <t>Dividend</t>
  </si>
  <si>
    <t>The accounts of the Group are prepared using the same accounting policies, methods of computation and</t>
  </si>
  <si>
    <t>Hire Purchase</t>
  </si>
  <si>
    <t>The Board of Directors is pleased to announce the following:</t>
  </si>
  <si>
    <t>All the above borrowings are denominated in Ringgit Malaysia.</t>
  </si>
  <si>
    <t xml:space="preserve">The Group does not have any financial instrument with off balance sheet risk as at the date of this </t>
  </si>
  <si>
    <t>announcement.</t>
  </si>
  <si>
    <t>There was no material litigation pending as at the date of this announcement.</t>
  </si>
  <si>
    <t>The Group does not have any contingent liabilities as at the date of the announcement.</t>
  </si>
  <si>
    <t>Assets</t>
  </si>
  <si>
    <t>Total</t>
  </si>
  <si>
    <t>There was no exceptional item for the financial period under review.</t>
  </si>
  <si>
    <t>Not Applicable.</t>
  </si>
  <si>
    <t>Warehousing, Freight Forwarding and Transportation</t>
  </si>
  <si>
    <t>There were no corporate proposals announced but not completed as at the date of this announcement.</t>
  </si>
  <si>
    <t>@   N/A</t>
  </si>
  <si>
    <t xml:space="preserve">     No of weighted ordinary shares in issue</t>
  </si>
  <si>
    <t xml:space="preserve">No interim dividend has been paid or declared by the Company for the financial quarter ended </t>
  </si>
  <si>
    <t xml:space="preserve">There were no transfers to or from deferred taxation and adjustments for under or over-provision in respect of </t>
  </si>
  <si>
    <t>prior year's corporate tax.</t>
  </si>
  <si>
    <t>31/12/2000</t>
  </si>
  <si>
    <t>Revenue</t>
  </si>
  <si>
    <t xml:space="preserve">Other Income </t>
  </si>
  <si>
    <t xml:space="preserve">Profit/(loss) before finance cost, depreciation  </t>
  </si>
  <si>
    <t>and amortisation, exceptional items, income tax,</t>
  </si>
  <si>
    <t>minority interest and extraordinary items</t>
  </si>
  <si>
    <t xml:space="preserve">Profit/(loss) before income tax, minority </t>
  </si>
  <si>
    <t>Share of profit and losses of associated</t>
  </si>
  <si>
    <t>companies</t>
  </si>
  <si>
    <t>Income tax</t>
  </si>
  <si>
    <t xml:space="preserve">(i)  Profit/(loss) after income tax before  </t>
  </si>
  <si>
    <t>Pre-acquisition profit/(loss), if applicable</t>
  </si>
  <si>
    <t>Net Profit/(loss) from ordinary activities</t>
  </si>
  <si>
    <t>attributable to members of the company</t>
  </si>
  <si>
    <t xml:space="preserve">Net Profit/(loss) attributable to members </t>
  </si>
  <si>
    <t>of the company</t>
  </si>
  <si>
    <t>(m)</t>
  </si>
  <si>
    <t xml:space="preserve">Earnings per share based on 2(m) above after </t>
  </si>
  <si>
    <t>(a)  Basic (sen) , based on the following:</t>
  </si>
  <si>
    <t>(b) Fully Diluted (sen)</t>
  </si>
  <si>
    <t>Investment property</t>
  </si>
  <si>
    <t>Property, plant and equipment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</si>
  <si>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</si>
  <si>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</si>
  <si>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</si>
  <si>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</si>
  <si>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</si>
  <si>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</si>
  <si>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</si>
  <si>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>Short term investments</t>
  </si>
  <si>
    <t>Others - Other debtors, deposits and prepayments</t>
  </si>
  <si>
    <t>Trade payables</t>
  </si>
  <si>
    <t>Other payables</t>
  </si>
  <si>
    <t>Short term borrowings</t>
  </si>
  <si>
    <t>Proposed dividend</t>
  </si>
  <si>
    <t>Others - Amount due to directors</t>
  </si>
  <si>
    <t>Provision for taxation</t>
  </si>
  <si>
    <t>Minority interests</t>
  </si>
  <si>
    <t>Net current assets or current liabilities</t>
  </si>
  <si>
    <t>Current liabilities</t>
  </si>
  <si>
    <t>Current assets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</si>
  <si>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</si>
  <si>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</si>
  <si>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</si>
  <si>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</si>
  <si>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</si>
  <si>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</si>
  <si>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</si>
  <si>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Long term borrowings</t>
  </si>
  <si>
    <t>Other long term liabilities</t>
  </si>
  <si>
    <t>Deferred taxation</t>
  </si>
  <si>
    <t>Sale of Unquoted Investments and/or properties</t>
  </si>
  <si>
    <t>There were no sales of unquoted investments and/or properties for the current financial year.</t>
  </si>
  <si>
    <t>Debt and Equity Securities</t>
  </si>
  <si>
    <t>Material changes in the profit before taxation for the quarter reported on as compared with the immediate</t>
  </si>
  <si>
    <t>preceding quarter.</t>
  </si>
  <si>
    <t>Review of performance</t>
  </si>
  <si>
    <t>Subsequent Material Event</t>
  </si>
  <si>
    <t>Seasonality and Cyclicality of Operation</t>
  </si>
  <si>
    <t>Finance Cost</t>
  </si>
  <si>
    <t>The Group's operations are not materially affected by seasonal or cyclical factors.</t>
  </si>
  <si>
    <t>The Group's segmental report for the current financial year to date is as follows:</t>
  </si>
  <si>
    <t>Variance from Forecast Profit</t>
  </si>
  <si>
    <t>Not applicable</t>
  </si>
  <si>
    <t xml:space="preserve">basis of consolidation as those used in the preparation of the most recent annual financial statement. </t>
  </si>
  <si>
    <t>The results of the Group for the year to date have not been affected by any form of changes in Group</t>
  </si>
  <si>
    <t>composition.</t>
  </si>
  <si>
    <t>There were no issuance and repayment of debt and equity securities, share buy backs, share held as</t>
  </si>
  <si>
    <t>treasury shares or resale of treasury shares for the current financial year.</t>
  </si>
  <si>
    <t>@  There is no dilution effect from:</t>
  </si>
  <si>
    <t xml:space="preserve">      a) 21,780,000 warrants issued on 5 January 2000</t>
  </si>
  <si>
    <t xml:space="preserve">      b) 2,631,000 Employees' Share Options issued on 5 August 2000</t>
  </si>
  <si>
    <t>There was no material subsequent event for the current quarter under review.</t>
  </si>
  <si>
    <t xml:space="preserve">      deducting minority interest</t>
  </si>
  <si>
    <t>There were no material changes in the profit before taxation for the quarter under review compared with the</t>
  </si>
  <si>
    <t xml:space="preserve">On 12 September 2001, vide the lease agreement between Majlis Perbandaran Seberang Perai and Tamadam </t>
  </si>
  <si>
    <t xml:space="preserve">The lower Group turnover for the quarter under review is mainly attributable to the closure of Group's trading </t>
  </si>
  <si>
    <t>improved compared to the preceding year</t>
  </si>
  <si>
    <t xml:space="preserve">Barring unforeseen circumstances, the performance of the Group for the current financial year is expected to be </t>
  </si>
  <si>
    <t>Quarterly Report on unaudited results of the Group for the 4th quarter ended 31 December 2001.</t>
  </si>
  <si>
    <t>31 December 2001.</t>
  </si>
  <si>
    <t>Computation of term loan - current and long term</t>
  </si>
  <si>
    <t>Tamadam Bonded Warehouse</t>
  </si>
  <si>
    <t>Secured</t>
  </si>
  <si>
    <t>HLBBTL1</t>
  </si>
  <si>
    <t>HLBBTL11</t>
  </si>
  <si>
    <t>HLBBTL111</t>
  </si>
  <si>
    <t>O/s at 31/12/2001</t>
  </si>
  <si>
    <t>Instalment/month</t>
  </si>
  <si>
    <t>within 12 months</t>
  </si>
  <si>
    <t>&gt;12 months</t>
  </si>
  <si>
    <t>Unsecured</t>
  </si>
  <si>
    <t>BCB</t>
  </si>
  <si>
    <t>Tamadam Industries S/B</t>
  </si>
  <si>
    <t>Bridging loan</t>
  </si>
  <si>
    <t>HLBB</t>
  </si>
  <si>
    <t>turnover of RM20,000 and a loss of RM40,000.</t>
  </si>
  <si>
    <t>The Group's borrowings as at 31 December 2001 are as follows:</t>
  </si>
  <si>
    <t>31/12/2001</t>
  </si>
  <si>
    <t xml:space="preserve">improved performance by the Group.  </t>
  </si>
  <si>
    <t>Warehouse Direct Sdn Bhd, a fully owned subsidiary of Tamadam Bonded Warehouse Bhd, the Penang</t>
  </si>
  <si>
    <t>property lease was extended for a further thirty (30) years commencing from 23 January 2002.</t>
  </si>
  <si>
    <t>Turnover from the logistics segment for the quarter under review improved by about 7.2% to RM3.85 million from</t>
  </si>
  <si>
    <t>RM3.59 million achieved in the corresponding quarter in the preceding year. Higher warehouse occupancy and</t>
  </si>
  <si>
    <t>lower amortisation charge in respect of the leasehold property in Penang are the other contributing factors to the</t>
  </si>
  <si>
    <t>The Group pre-tax loss in 2001 has declined by RM1.456 million to RM4.055 million from the previous year pre-tax</t>
  </si>
  <si>
    <t>loss of RM5.511 million due to the closure of  its loss-making trading division,  improved warehouse occupancy</t>
  </si>
  <si>
    <t>and lower amortisation charge in respect of the leasehold property in Penang.</t>
  </si>
  <si>
    <t>has also recorded a loss of RM374,000 down by RM507,000 from RM881,000 incurred in the preceding year.</t>
  </si>
  <si>
    <t>review compared with RM4.641 million incurred in  the previous year. The pre-tax loss in the trading division</t>
  </si>
  <si>
    <t>turnover of RM15.459 million. The turnover for the logistics division in 2001 has improved by RM1.468 million to</t>
  </si>
  <si>
    <t>RM14.279 million from RM12.811million in 2000 due to improved warehouse occupancy and better rates. The</t>
  </si>
  <si>
    <t>turnover for the trading division in 2001 has declined by RM1.584 million to RM984,000 from RM2.568 mllion in</t>
  </si>
  <si>
    <t xml:space="preserve">2000 due to the closure of its trading division. </t>
  </si>
  <si>
    <t>The pre-tax loss incurred by the logistics division has reduced to RM3.692 million in the financial year under</t>
  </si>
  <si>
    <t>Group turnover in 2001 has declined by 0.75% or RM116,000 to RM15.343 million against the previous year's</t>
  </si>
  <si>
    <t xml:space="preserve">division.  This division registered a turnover of RM696,000 and a loss of RM195,000 </t>
  </si>
  <si>
    <t xml:space="preserve">in the corresponding quarter for the preceding year.  For the quarter under review, this division registered </t>
  </si>
  <si>
    <t>of RM4.203 million achieved in the corresponding quarter in 2000. Group turnover in 2001 has declined by 0.75%</t>
  </si>
  <si>
    <t>Group turnover for the financial quarter under review declined by 6% to RM3.934 million compared with turnover</t>
  </si>
  <si>
    <t>Group turnover in 2001 has declined by 0.75% or RM116,000 to RM15.343 million against the preceding year's</t>
  </si>
  <si>
    <t>turnover ofRM15.459 million. The turnover for the logistics division in 2001 has improved by RM1.468 million to</t>
  </si>
  <si>
    <t>RM14.279 million from RM12.811million in 2000 , whereas the turnover for the trading division in 2001 has</t>
  </si>
  <si>
    <t xml:space="preserve">declined by RM1.584 million to RM984,000 from RM2.568mllion in 2000. </t>
  </si>
  <si>
    <t>Group turnover for the financial quarter under review declined by 6% to RM3.934 million compared with the turnover of</t>
  </si>
  <si>
    <t>RM4.203 million achieved in the corresponding quarter for year 2000. Group turnover in 2001 declined by 0.75% or</t>
  </si>
  <si>
    <t>RM116,000 to RM15.343 million against the previous year's turnover of RM15.459 million. Turnover for thelogistics</t>
  </si>
  <si>
    <t>division in 2001 improved by RM1.468 million to RM14.279 million from RM12.811 million recorded in year 2000.</t>
  </si>
  <si>
    <t>Turnover for the trading division in 2001 declined by RM1.584 million to RM984,000 from RM2.58 million in 2000 due to</t>
  </si>
  <si>
    <t>the closure of its trading division.</t>
  </si>
  <si>
    <t>rate in respect of the leasehold land improvements and buildings owned by a subsidiary, following the extension of the lease</t>
  </si>
  <si>
    <t>for the year by RM2 million.</t>
  </si>
  <si>
    <t>loss of RM5.511 million due to the closure of  its loss-making trading division and improved warehouse occupancy</t>
  </si>
  <si>
    <t>review from the loss of  RM4.641 million recorded in  the previous year. The pre-tax loss in the trading division</t>
  </si>
  <si>
    <t>has also recorded a loss of RM374,000 down by RM507,000 from the loss of RM881,000 in the previous year.</t>
  </si>
  <si>
    <t>Group turnover for the financial quarter under review declined by 6% to RM3.934 million compared with</t>
  </si>
  <si>
    <t>turnover of RM4.203 million achieved in the corresponding quarter in 2000. For the same period, however, Group</t>
  </si>
  <si>
    <t>pre-tax loss increased to RM617,000 from the profit of RM61,000 recorded in the corresponding quarter in the</t>
  </si>
  <si>
    <t>preceding year. The profit reported in the preceding quarter is due to the change in amortisation rate in respect of</t>
  </si>
  <si>
    <t>the leasehold land improvements and buildings owned by a subsidiary, following the extension of the lease by a</t>
  </si>
  <si>
    <t>further thirty (30) years from the date of expiry of the current lease, resulting in the adjustment of the amortisation</t>
  </si>
  <si>
    <t>charge for the year of  RM2 million</t>
  </si>
  <si>
    <t>division during the quarter.  This division registered turnover of RM696,000 and a loss of RM195,000</t>
  </si>
  <si>
    <t xml:space="preserve">during the corresponding quarter in the preceding year.  For the quarter under review, this division registered </t>
  </si>
  <si>
    <t>The Group pre-tax loss for the quarter under review has increased to RM785,000 from the profit of RM61,000 in the</t>
  </si>
  <si>
    <t>corresponding quarter of the preceding year. The profit reported in the preceding quarter is due to the change in amortisation</t>
  </si>
  <si>
    <t>by a further thirty (30) years from the date of expiry of the current lease, resulting in the reduction of the amortisation charge</t>
  </si>
  <si>
    <t>occupancy</t>
  </si>
  <si>
    <t>pre-tax loss of RM5.511 million due to the closure of  its loss-making trading division and improved warehouse</t>
  </si>
  <si>
    <t>previous year pre-tax loss of  RM4.642 million. The pre-tax loss in the trading division has recorded a loss of</t>
  </si>
  <si>
    <t>RM374,000 down by RM507,000 from the previous year pre-tax loss of RM881,000.</t>
  </si>
  <si>
    <t>recorded in the corresponding quarter for the preceding year .The depreciation and amortisation charge for the</t>
  </si>
  <si>
    <t>logistics division in 2001 has improved by RM1.468 million to RM14.279 million from RM12.811million in 2000</t>
  </si>
  <si>
    <t xml:space="preserve">due to improved warehouse occupancy. Turnover for the trading division in 2001 has declined by RM1.584 </t>
  </si>
  <si>
    <t xml:space="preserve">million to RM984,000 from RM2.568 million in 2000 due to the closure of its trading division. </t>
  </si>
  <si>
    <t>or RM116,000 to RM15.343 million against the previous year's turnover of RM15.459 million. The turnover for the</t>
  </si>
  <si>
    <t>thirty (30) years.</t>
  </si>
  <si>
    <t xml:space="preserve">land improvements and buildings owned by a subsidiary, following the extension of the lease by a further </t>
  </si>
  <si>
    <t>preceding quarter recorded a write back of RM584,000 due to the change in amortisation rate in the leasehold</t>
  </si>
  <si>
    <t>The Group pre-tax loss for the quarter under review was RM835,000 compared with the profit of RM61,000</t>
  </si>
  <si>
    <t xml:space="preserve">The Group pre-tax loss in 2001 has declined by RM1.239  million to RM4.272 million from the previous year </t>
  </si>
  <si>
    <t>The pre-tax loss for the logistics division in 2001 has declined by RM733,000 to RM3.909 million  from the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</si>
</sst>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#,##0.0_);\(#,##0.0\)"/>
    <numFmt numFmtId="173" formatCode="#,##0.0_);[Red]\(#,##0.0\)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71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1" fontId="1" fillId="0" borderId="3" xfId="15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71" fontId="1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1" fillId="0" borderId="5" xfId="15" applyNumberFormat="1" applyFont="1" applyBorder="1" applyAlignment="1">
      <alignment/>
    </xf>
    <xf numFmtId="171" fontId="2" fillId="0" borderId="6" xfId="15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15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71" fontId="1" fillId="0" borderId="13" xfId="15" applyNumberFormat="1" applyFont="1" applyBorder="1" applyAlignment="1">
      <alignment horizontal="center"/>
    </xf>
    <xf numFmtId="171" fontId="1" fillId="0" borderId="13" xfId="15" applyNumberFormat="1" applyFont="1" applyBorder="1" applyAlignment="1">
      <alignment/>
    </xf>
    <xf numFmtId="0" fontId="2" fillId="0" borderId="0" xfId="0" applyFont="1" applyAlignment="1">
      <alignment horizontal="left"/>
    </xf>
    <xf numFmtId="43" fontId="1" fillId="0" borderId="4" xfId="15" applyFont="1" applyBorder="1" applyAlignment="1">
      <alignment horizontal="center"/>
    </xf>
    <xf numFmtId="171" fontId="1" fillId="0" borderId="4" xfId="15" applyNumberFormat="1" applyFont="1" applyBorder="1" applyAlignment="1">
      <alignment horizontal="center"/>
    </xf>
    <xf numFmtId="171" fontId="1" fillId="0" borderId="0" xfId="15" applyNumberFormat="1" applyFont="1" applyBorder="1" applyAlignment="1">
      <alignment horizontal="center"/>
    </xf>
    <xf numFmtId="171" fontId="1" fillId="0" borderId="5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171" fontId="4" fillId="0" borderId="2" xfId="15" applyNumberFormat="1" applyFont="1" applyBorder="1" applyAlignment="1">
      <alignment/>
    </xf>
    <xf numFmtId="171" fontId="4" fillId="0" borderId="1" xfId="15" applyNumberFormat="1" applyFont="1" applyBorder="1" applyAlignment="1">
      <alignment/>
    </xf>
    <xf numFmtId="171" fontId="4" fillId="0" borderId="16" xfId="15" applyNumberFormat="1" applyFont="1" applyBorder="1" applyAlignment="1">
      <alignment/>
    </xf>
    <xf numFmtId="171" fontId="4" fillId="0" borderId="17" xfId="15" applyNumberFormat="1" applyFont="1" applyBorder="1" applyAlignment="1">
      <alignment/>
    </xf>
    <xf numFmtId="171" fontId="4" fillId="0" borderId="3" xfId="15" applyNumberFormat="1" applyFont="1" applyBorder="1" applyAlignment="1">
      <alignment/>
    </xf>
    <xf numFmtId="171" fontId="4" fillId="0" borderId="4" xfId="15" applyNumberFormat="1" applyFont="1" applyBorder="1" applyAlignment="1">
      <alignment/>
    </xf>
    <xf numFmtId="0" fontId="1" fillId="0" borderId="0" xfId="0" applyFont="1" applyAlignment="1" quotePrefix="1">
      <alignment/>
    </xf>
    <xf numFmtId="171" fontId="1" fillId="0" borderId="13" xfId="15" applyNumberFormat="1" applyFont="1" applyBorder="1" applyAlignment="1" quotePrefix="1">
      <alignment horizontal="center"/>
    </xf>
    <xf numFmtId="43" fontId="1" fillId="0" borderId="0" xfId="15" applyFont="1" applyAlignment="1">
      <alignment horizontal="center"/>
    </xf>
    <xf numFmtId="15" fontId="1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7" fillId="0" borderId="0" xfId="0" applyNumberFormat="1" applyFont="1" applyAlignment="1">
      <alignment/>
    </xf>
    <xf numFmtId="3" fontId="1" fillId="0" borderId="0" xfId="15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4" fillId="0" borderId="13" xfId="15" applyNumberFormat="1" applyFont="1" applyBorder="1" applyAlignment="1">
      <alignment horizontal="right"/>
    </xf>
    <xf numFmtId="14" fontId="3" fillId="0" borderId="8" xfId="0" applyNumberFormat="1" applyFont="1" applyBorder="1" applyAlignment="1" quotePrefix="1">
      <alignment horizontal="center"/>
    </xf>
    <xf numFmtId="14" fontId="3" fillId="0" borderId="19" xfId="0" applyNumberFormat="1" applyFont="1" applyBorder="1" applyAlignment="1" quotePrefix="1">
      <alignment horizontal="center"/>
    </xf>
    <xf numFmtId="14" fontId="3" fillId="0" borderId="0" xfId="0" applyNumberFormat="1" applyFont="1" applyBorder="1" applyAlignment="1" quotePrefix="1">
      <alignment horizontal="center"/>
    </xf>
    <xf numFmtId="14" fontId="3" fillId="0" borderId="1" xfId="0" applyNumberFormat="1" applyFont="1" applyBorder="1" applyAlignment="1" quotePrefix="1">
      <alignment horizontal="center"/>
    </xf>
    <xf numFmtId="14" fontId="3" fillId="0" borderId="20" xfId="0" applyNumberFormat="1" applyFont="1" applyBorder="1" applyAlignment="1" quotePrefix="1">
      <alignment horizontal="center"/>
    </xf>
    <xf numFmtId="171" fontId="1" fillId="0" borderId="3" xfId="15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"/>
  <sheetViews>
    <sheetView workbookViewId="0" topLeftCell="A24">
      <selection activeCell="F46" sqref="F46"/>
    </sheetView>
  </sheetViews>
  <sheetFormatPr defaultColWidth="9.140625" defaultRowHeight="12.75"/>
  <cols>
    <col min="1" max="1" width="2.57421875" style="1" customWidth="1"/>
    <col min="2" max="2" width="2.7109375" style="3" customWidth="1"/>
    <col min="3" max="3" width="37.00390625" style="1" customWidth="1"/>
    <col min="4" max="4" width="12.140625" style="1" customWidth="1"/>
    <col min="5" max="5" width="12.00390625" style="3" customWidth="1"/>
    <col min="6" max="6" width="12.140625" style="1" customWidth="1"/>
    <col min="7" max="7" width="12.140625" style="3" customWidth="1"/>
    <col min="8" max="16384" width="9.140625" style="1" customWidth="1"/>
  </cols>
  <sheetData>
    <row r="2" ht="12.75">
      <c r="A2" s="2" t="s">
        <v>0</v>
      </c>
    </row>
    <row r="3" ht="12.75">
      <c r="A3" s="2"/>
    </row>
    <row r="4" ht="12.75">
      <c r="A4" s="2" t="s">
        <v>91</v>
      </c>
    </row>
    <row r="5" ht="12.75">
      <c r="A5" s="2" t="s">
        <v>187</v>
      </c>
    </row>
    <row r="6" ht="12.75">
      <c r="A6" s="2"/>
    </row>
    <row r="8" ht="13.5" thickBot="1">
      <c r="A8" s="2" t="s">
        <v>1</v>
      </c>
    </row>
    <row r="9" spans="4:7" ht="12.75">
      <c r="D9" s="78" t="s">
        <v>2</v>
      </c>
      <c r="E9" s="79"/>
      <c r="F9" s="79" t="s">
        <v>3</v>
      </c>
      <c r="G9" s="80"/>
    </row>
    <row r="10" spans="4:7" ht="12.75">
      <c r="D10" s="16" t="s">
        <v>12</v>
      </c>
      <c r="E10" s="6" t="s">
        <v>5</v>
      </c>
      <c r="F10" s="6" t="s">
        <v>4</v>
      </c>
      <c r="G10" s="17" t="s">
        <v>5</v>
      </c>
    </row>
    <row r="11" spans="4:7" ht="12.75">
      <c r="D11" s="18" t="s">
        <v>9</v>
      </c>
      <c r="E11" s="5" t="s">
        <v>6</v>
      </c>
      <c r="F11" s="5" t="s">
        <v>9</v>
      </c>
      <c r="G11" s="19" t="s">
        <v>9</v>
      </c>
    </row>
    <row r="12" spans="4:7" ht="12.75">
      <c r="D12" s="18" t="s">
        <v>8</v>
      </c>
      <c r="E12" s="5" t="s">
        <v>7</v>
      </c>
      <c r="F12" s="5" t="s">
        <v>10</v>
      </c>
      <c r="G12" s="19" t="s">
        <v>7</v>
      </c>
    </row>
    <row r="13" spans="4:7" ht="12.75">
      <c r="D13" s="18"/>
      <c r="E13" s="5" t="s">
        <v>8</v>
      </c>
      <c r="F13" s="5"/>
      <c r="G13" s="19" t="s">
        <v>11</v>
      </c>
    </row>
    <row r="14" spans="4:7" ht="12.75">
      <c r="D14" s="72" t="s">
        <v>206</v>
      </c>
      <c r="E14" s="74" t="s">
        <v>108</v>
      </c>
      <c r="F14" s="73" t="s">
        <v>206</v>
      </c>
      <c r="G14" s="75" t="s">
        <v>108</v>
      </c>
    </row>
    <row r="15" spans="4:7" ht="13.5" thickBot="1">
      <c r="D15" s="20" t="s">
        <v>13</v>
      </c>
      <c r="E15" s="21" t="s">
        <v>13</v>
      </c>
      <c r="F15" s="21" t="s">
        <v>13</v>
      </c>
      <c r="G15" s="22" t="s">
        <v>13</v>
      </c>
    </row>
    <row r="16" spans="4:7" ht="12.75">
      <c r="D16" s="23"/>
      <c r="E16" s="14"/>
      <c r="F16" s="23"/>
      <c r="G16" s="14"/>
    </row>
    <row r="17" spans="1:7" ht="12.75">
      <c r="A17" s="1">
        <v>1</v>
      </c>
      <c r="B17" s="3" t="s">
        <v>29</v>
      </c>
      <c r="C17" s="1" t="s">
        <v>109</v>
      </c>
      <c r="D17" s="12">
        <v>3934</v>
      </c>
      <c r="E17" s="30">
        <v>4203</v>
      </c>
      <c r="F17" s="12">
        <v>15343</v>
      </c>
      <c r="G17" s="30">
        <v>15459</v>
      </c>
    </row>
    <row r="18" spans="4:7" ht="12.75">
      <c r="D18" s="13"/>
      <c r="E18" s="14"/>
      <c r="F18" s="13"/>
      <c r="G18" s="14"/>
    </row>
    <row r="19" spans="2:7" ht="12.75">
      <c r="B19" s="3" t="s">
        <v>30</v>
      </c>
      <c r="C19" s="1" t="s">
        <v>15</v>
      </c>
      <c r="D19" s="12">
        <v>0</v>
      </c>
      <c r="E19" s="29">
        <v>0</v>
      </c>
      <c r="F19" s="12">
        <v>0</v>
      </c>
      <c r="G19" s="29">
        <v>0</v>
      </c>
    </row>
    <row r="20" spans="4:7" ht="12.75">
      <c r="D20" s="13"/>
      <c r="E20" s="14"/>
      <c r="F20" s="13"/>
      <c r="G20" s="14"/>
    </row>
    <row r="21" spans="2:7" ht="12.75">
      <c r="B21" s="7" t="s">
        <v>28</v>
      </c>
      <c r="C21" s="1" t="s">
        <v>110</v>
      </c>
      <c r="D21" s="12">
        <v>0</v>
      </c>
      <c r="E21" s="30">
        <v>0</v>
      </c>
      <c r="F21" s="12">
        <v>0</v>
      </c>
      <c r="G21" s="30">
        <v>0</v>
      </c>
    </row>
    <row r="22" spans="4:7" ht="12.75">
      <c r="D22" s="13"/>
      <c r="E22" s="14"/>
      <c r="F22" s="13"/>
      <c r="G22" s="14"/>
    </row>
    <row r="23" spans="1:7" ht="12.75">
      <c r="A23" s="1">
        <v>2</v>
      </c>
      <c r="B23" s="3" t="s">
        <v>29</v>
      </c>
      <c r="C23" s="1" t="s">
        <v>111</v>
      </c>
      <c r="D23" s="13">
        <f>1209-132</f>
        <v>1077</v>
      </c>
      <c r="E23" s="31">
        <v>481</v>
      </c>
      <c r="F23" s="59">
        <f>3334-85-1-132</f>
        <v>3116</v>
      </c>
      <c r="G23" s="31">
        <v>1888</v>
      </c>
    </row>
    <row r="24" spans="3:7" ht="12.75">
      <c r="C24" s="1" t="s">
        <v>112</v>
      </c>
      <c r="D24" s="13"/>
      <c r="E24" s="31"/>
      <c r="F24" s="13"/>
      <c r="G24" s="31"/>
    </row>
    <row r="25" spans="3:7" ht="12.75">
      <c r="C25" s="1" t="s">
        <v>113</v>
      </c>
      <c r="D25" s="13"/>
      <c r="E25" s="31"/>
      <c r="F25" s="13"/>
      <c r="G25" s="31"/>
    </row>
    <row r="26" spans="4:7" ht="12.75">
      <c r="D26" s="13"/>
      <c r="E26" s="31"/>
      <c r="F26" s="13"/>
      <c r="G26" s="31"/>
    </row>
    <row r="27" spans="2:7" ht="12.75">
      <c r="B27" s="3" t="s">
        <v>30</v>
      </c>
      <c r="C27" s="1" t="s">
        <v>167</v>
      </c>
      <c r="D27" s="13">
        <v>-845</v>
      </c>
      <c r="E27" s="31">
        <v>-897</v>
      </c>
      <c r="F27" s="13">
        <v>-3332</v>
      </c>
      <c r="G27" s="31">
        <v>-3493</v>
      </c>
    </row>
    <row r="28" spans="4:7" ht="12.75">
      <c r="D28" s="13"/>
      <c r="E28" s="31"/>
      <c r="F28" s="13"/>
      <c r="G28" s="31"/>
    </row>
    <row r="29" spans="2:7" ht="12.75">
      <c r="B29" s="3" t="s">
        <v>28</v>
      </c>
      <c r="C29" s="1" t="s">
        <v>16</v>
      </c>
      <c r="D29" s="13">
        <v>-959</v>
      </c>
      <c r="E29" s="31">
        <v>584</v>
      </c>
      <c r="F29" s="13">
        <v>-3664</v>
      </c>
      <c r="G29" s="31">
        <v>-3454</v>
      </c>
    </row>
    <row r="30" spans="4:7" ht="12.75">
      <c r="D30" s="13"/>
      <c r="E30" s="31"/>
      <c r="F30" s="13"/>
      <c r="G30" s="31"/>
    </row>
    <row r="31" spans="2:7" ht="12.75">
      <c r="B31" s="3" t="s">
        <v>31</v>
      </c>
      <c r="C31" s="1" t="s">
        <v>17</v>
      </c>
      <c r="D31" s="12">
        <v>0</v>
      </c>
      <c r="E31" s="30">
        <v>0</v>
      </c>
      <c r="F31" s="12">
        <v>0</v>
      </c>
      <c r="G31" s="30">
        <v>0</v>
      </c>
    </row>
    <row r="32" spans="4:7" ht="12.75">
      <c r="D32" s="13"/>
      <c r="E32" s="31"/>
      <c r="F32" s="13"/>
      <c r="G32" s="14"/>
    </row>
    <row r="33" spans="2:7" ht="12.75">
      <c r="B33" s="3" t="s">
        <v>32</v>
      </c>
      <c r="C33" s="1" t="s">
        <v>114</v>
      </c>
      <c r="D33" s="13">
        <f>SUM(D23:D31)</f>
        <v>-727</v>
      </c>
      <c r="E33" s="13">
        <f>SUM(E23:E31)</f>
        <v>168</v>
      </c>
      <c r="F33" s="13">
        <f>SUM(F23:F31)</f>
        <v>-3880</v>
      </c>
      <c r="G33" s="13">
        <f>SUM(G23:G31)</f>
        <v>-5059</v>
      </c>
    </row>
    <row r="34" spans="3:7" ht="12.75">
      <c r="C34" s="1" t="s">
        <v>47</v>
      </c>
      <c r="D34" s="13"/>
      <c r="E34" s="31"/>
      <c r="F34" s="13"/>
      <c r="G34" s="14"/>
    </row>
    <row r="35" spans="4:7" ht="12.75">
      <c r="D35" s="13"/>
      <c r="E35" s="31"/>
      <c r="F35" s="13"/>
      <c r="G35" s="14"/>
    </row>
    <row r="36" spans="2:7" ht="12.75">
      <c r="B36" s="3" t="s">
        <v>33</v>
      </c>
      <c r="C36" s="1" t="s">
        <v>115</v>
      </c>
      <c r="D36" s="13">
        <v>-108</v>
      </c>
      <c r="E36" s="31">
        <v>-107</v>
      </c>
      <c r="F36" s="13">
        <v>-392</v>
      </c>
      <c r="G36" s="31">
        <v>-452</v>
      </c>
    </row>
    <row r="37" spans="3:7" ht="12.75">
      <c r="C37" s="1" t="s">
        <v>116</v>
      </c>
      <c r="D37" s="12"/>
      <c r="E37" s="30"/>
      <c r="F37" s="12"/>
      <c r="G37" s="30"/>
    </row>
    <row r="38" spans="4:7" ht="12.75">
      <c r="D38" s="13"/>
      <c r="E38" s="31"/>
      <c r="F38" s="13"/>
      <c r="G38" s="14"/>
    </row>
    <row r="39" spans="2:7" ht="12.75">
      <c r="B39" s="3" t="s">
        <v>34</v>
      </c>
      <c r="C39" s="1" t="s">
        <v>114</v>
      </c>
      <c r="D39" s="13">
        <f>+D33+D36</f>
        <v>-835</v>
      </c>
      <c r="E39" s="31">
        <v>61</v>
      </c>
      <c r="F39" s="13">
        <f>+F33+F36</f>
        <v>-4272</v>
      </c>
      <c r="G39" s="31">
        <v>-5511</v>
      </c>
    </row>
    <row r="40" spans="3:7" ht="12.75">
      <c r="C40" s="1" t="s">
        <v>47</v>
      </c>
      <c r="D40" s="13"/>
      <c r="E40" s="31"/>
      <c r="F40" s="13"/>
      <c r="G40" s="14"/>
    </row>
    <row r="41" spans="4:7" ht="12.75">
      <c r="D41" s="13"/>
      <c r="E41" s="31"/>
      <c r="F41" s="13"/>
      <c r="G41" s="14"/>
    </row>
    <row r="42" spans="2:7" ht="12.75">
      <c r="B42" s="3" t="s">
        <v>35</v>
      </c>
      <c r="C42" s="1" t="s">
        <v>117</v>
      </c>
      <c r="D42" s="12">
        <v>0</v>
      </c>
      <c r="E42" s="30">
        <v>0</v>
      </c>
      <c r="F42" s="12">
        <v>0</v>
      </c>
      <c r="G42" s="30">
        <v>0</v>
      </c>
    </row>
    <row r="43" spans="4:7" ht="12.75">
      <c r="D43" s="13"/>
      <c r="E43" s="31"/>
      <c r="F43" s="13"/>
      <c r="G43" s="14"/>
    </row>
    <row r="44" spans="2:7" ht="12.75">
      <c r="B44" s="3" t="s">
        <v>36</v>
      </c>
      <c r="C44" s="1" t="s">
        <v>118</v>
      </c>
      <c r="D44" s="13">
        <f>+D39</f>
        <v>-835</v>
      </c>
      <c r="E44" s="31">
        <v>61</v>
      </c>
      <c r="F44" s="13">
        <f>+F39</f>
        <v>-4272</v>
      </c>
      <c r="G44" s="31">
        <v>-5511</v>
      </c>
    </row>
    <row r="45" spans="3:7" ht="12.75">
      <c r="C45" s="1" t="s">
        <v>181</v>
      </c>
      <c r="D45" s="13"/>
      <c r="E45" s="31"/>
      <c r="F45" s="13"/>
      <c r="G45" s="14"/>
    </row>
    <row r="46" spans="4:7" ht="12.75">
      <c r="D46" s="13"/>
      <c r="E46" s="31"/>
      <c r="F46" s="13"/>
      <c r="G46" s="14"/>
    </row>
    <row r="47" spans="3:7" ht="12.75">
      <c r="C47" s="1" t="s">
        <v>40</v>
      </c>
      <c r="D47" s="13"/>
      <c r="E47" s="31"/>
      <c r="F47" s="13"/>
      <c r="G47" s="31"/>
    </row>
    <row r="48" spans="4:7" ht="12.75">
      <c r="D48" s="13"/>
      <c r="E48" s="31"/>
      <c r="F48" s="13"/>
      <c r="G48" s="14"/>
    </row>
    <row r="49" spans="2:7" ht="12.75">
      <c r="B49" s="3" t="s">
        <v>37</v>
      </c>
      <c r="C49" s="1" t="s">
        <v>119</v>
      </c>
      <c r="D49" s="12">
        <v>0</v>
      </c>
      <c r="E49" s="30">
        <v>0</v>
      </c>
      <c r="F49" s="12">
        <v>0</v>
      </c>
      <c r="G49" s="29">
        <v>0</v>
      </c>
    </row>
    <row r="50" spans="4:7" ht="12.75">
      <c r="D50" s="13"/>
      <c r="E50" s="31"/>
      <c r="F50" s="13"/>
      <c r="G50" s="14"/>
    </row>
    <row r="51" spans="4:7" ht="12.75">
      <c r="D51" s="13"/>
      <c r="E51" s="31"/>
      <c r="F51" s="13"/>
      <c r="G51" s="14"/>
    </row>
    <row r="52" ht="12.75">
      <c r="E52" s="54"/>
    </row>
    <row r="53" ht="13.5" thickBot="1"/>
    <row r="54" spans="4:7" ht="12.75">
      <c r="D54" s="81" t="s">
        <v>2</v>
      </c>
      <c r="E54" s="82"/>
      <c r="F54" s="83" t="s">
        <v>3</v>
      </c>
      <c r="G54" s="84"/>
    </row>
    <row r="55" spans="4:7" ht="12.75">
      <c r="D55" s="16" t="s">
        <v>12</v>
      </c>
      <c r="E55" s="6" t="s">
        <v>5</v>
      </c>
      <c r="F55" s="6" t="s">
        <v>4</v>
      </c>
      <c r="G55" s="17" t="s">
        <v>5</v>
      </c>
    </row>
    <row r="56" spans="4:7" ht="12.75">
      <c r="D56" s="18" t="s">
        <v>9</v>
      </c>
      <c r="E56" s="5" t="s">
        <v>6</v>
      </c>
      <c r="F56" s="5" t="s">
        <v>9</v>
      </c>
      <c r="G56" s="19" t="s">
        <v>9</v>
      </c>
    </row>
    <row r="57" spans="4:7" ht="12.75">
      <c r="D57" s="18" t="s">
        <v>8</v>
      </c>
      <c r="E57" s="5" t="s">
        <v>7</v>
      </c>
      <c r="F57" s="5" t="s">
        <v>10</v>
      </c>
      <c r="G57" s="19" t="s">
        <v>7</v>
      </c>
    </row>
    <row r="58" spans="4:7" ht="12.75">
      <c r="D58" s="18"/>
      <c r="E58" s="5" t="s">
        <v>8</v>
      </c>
      <c r="F58" s="5"/>
      <c r="G58" s="19" t="s">
        <v>11</v>
      </c>
    </row>
    <row r="59" spans="4:7" ht="12.75">
      <c r="D59" s="72" t="s">
        <v>206</v>
      </c>
      <c r="E59" s="74" t="s">
        <v>108</v>
      </c>
      <c r="F59" s="73" t="s">
        <v>206</v>
      </c>
      <c r="G59" s="75" t="s">
        <v>108</v>
      </c>
    </row>
    <row r="60" spans="4:7" ht="13.5" thickBot="1">
      <c r="D60" s="20" t="s">
        <v>13</v>
      </c>
      <c r="E60" s="21" t="s">
        <v>13</v>
      </c>
      <c r="F60" s="21" t="s">
        <v>13</v>
      </c>
      <c r="G60" s="22" t="s">
        <v>13</v>
      </c>
    </row>
    <row r="61" spans="4:7" ht="12.75">
      <c r="D61" s="23"/>
      <c r="E61" s="14"/>
      <c r="F61" s="23"/>
      <c r="G61" s="14"/>
    </row>
    <row r="62" spans="2:7" ht="12.75">
      <c r="B62" s="3" t="s">
        <v>38</v>
      </c>
      <c r="C62" s="1" t="s">
        <v>120</v>
      </c>
      <c r="D62" s="13">
        <f>+D44</f>
        <v>-835</v>
      </c>
      <c r="E62" s="31">
        <v>61</v>
      </c>
      <c r="F62" s="13">
        <f>+F44</f>
        <v>-4272</v>
      </c>
      <c r="G62" s="31">
        <v>-5511</v>
      </c>
    </row>
    <row r="63" spans="3:7" ht="12.75">
      <c r="C63" s="1" t="s">
        <v>121</v>
      </c>
      <c r="D63" s="13"/>
      <c r="E63" s="31"/>
      <c r="F63" s="13"/>
      <c r="G63" s="14"/>
    </row>
    <row r="64" spans="4:7" ht="12.75">
      <c r="D64" s="13"/>
      <c r="E64" s="31"/>
      <c r="F64" s="13"/>
      <c r="G64" s="14"/>
    </row>
    <row r="65" spans="2:7" ht="12.75">
      <c r="B65" s="3" t="s">
        <v>39</v>
      </c>
      <c r="C65" s="1" t="s">
        <v>41</v>
      </c>
      <c r="D65" s="13"/>
      <c r="E65" s="31"/>
      <c r="F65" s="13"/>
      <c r="G65" s="31"/>
    </row>
    <row r="66" spans="3:7" ht="12.75">
      <c r="C66" s="1" t="s">
        <v>42</v>
      </c>
      <c r="D66" s="13"/>
      <c r="E66" s="31"/>
      <c r="F66" s="13"/>
      <c r="G66" s="31"/>
    </row>
    <row r="67" spans="3:7" ht="12.75">
      <c r="C67" s="1" t="s">
        <v>43</v>
      </c>
      <c r="D67" s="13"/>
      <c r="E67" s="31"/>
      <c r="F67" s="13"/>
      <c r="G67" s="31"/>
    </row>
    <row r="68" spans="3:7" ht="12.75">
      <c r="C68" s="1" t="s">
        <v>44</v>
      </c>
      <c r="D68" s="13"/>
      <c r="E68" s="31"/>
      <c r="F68" s="13"/>
      <c r="G68" s="31"/>
    </row>
    <row r="69" spans="4:7" ht="12.75">
      <c r="D69" s="13"/>
      <c r="E69" s="31"/>
      <c r="F69" s="13"/>
      <c r="G69" s="31"/>
    </row>
    <row r="70" spans="2:7" ht="12.75">
      <c r="B70" s="3" t="s">
        <v>124</v>
      </c>
      <c r="C70" s="1" t="s">
        <v>122</v>
      </c>
      <c r="D70" s="15">
        <f>+D62</f>
        <v>-835</v>
      </c>
      <c r="E70" s="32">
        <v>61</v>
      </c>
      <c r="F70" s="15">
        <f>+F62</f>
        <v>-4272</v>
      </c>
      <c r="G70" s="32">
        <v>-5511</v>
      </c>
    </row>
    <row r="71" spans="3:7" ht="13.5" thickBot="1">
      <c r="C71" s="1" t="s">
        <v>123</v>
      </c>
      <c r="D71" s="27"/>
      <c r="E71" s="26"/>
      <c r="F71" s="27"/>
      <c r="G71" s="25"/>
    </row>
    <row r="72" spans="4:7" ht="12.75">
      <c r="D72" s="13"/>
      <c r="E72" s="31"/>
      <c r="F72" s="13"/>
      <c r="G72" s="14"/>
    </row>
    <row r="73" spans="1:7" ht="12.75">
      <c r="A73" s="1">
        <v>3</v>
      </c>
      <c r="B73" s="1" t="s">
        <v>125</v>
      </c>
      <c r="D73" s="13"/>
      <c r="E73" s="31"/>
      <c r="F73" s="13"/>
      <c r="G73" s="14"/>
    </row>
    <row r="74" spans="2:7" ht="12.75">
      <c r="B74" s="1" t="s">
        <v>45</v>
      </c>
      <c r="D74" s="13"/>
      <c r="E74" s="31"/>
      <c r="F74" s="13"/>
      <c r="G74" s="14"/>
    </row>
    <row r="75" spans="2:7" ht="12.75">
      <c r="B75" s="1" t="s">
        <v>46</v>
      </c>
      <c r="D75" s="13"/>
      <c r="E75" s="31"/>
      <c r="F75" s="13"/>
      <c r="G75" s="14"/>
    </row>
    <row r="76" spans="4:7" ht="12.75">
      <c r="D76" s="13"/>
      <c r="E76" s="31"/>
      <c r="F76" s="13"/>
      <c r="G76" s="14"/>
    </row>
    <row r="77" spans="3:7" ht="13.5" thickBot="1">
      <c r="C77" s="1" t="s">
        <v>126</v>
      </c>
      <c r="D77" s="60">
        <f>+D70*100000/D79</f>
        <v>-1.7039077645138252</v>
      </c>
      <c r="E77" s="60">
        <f>+E70*100000/E79</f>
        <v>0.12447709417406387</v>
      </c>
      <c r="F77" s="60">
        <f>+F70*100000/F79</f>
        <v>-8.7174778083869</v>
      </c>
      <c r="G77" s="60">
        <f>+G70*100000/G79</f>
        <v>-11.360967414308753</v>
      </c>
    </row>
    <row r="78" spans="4:7" ht="12.75">
      <c r="D78" s="24"/>
      <c r="E78" s="31"/>
      <c r="F78" s="24"/>
      <c r="G78" s="14"/>
    </row>
    <row r="79" spans="3:7" ht="12.75">
      <c r="C79" s="1" t="s">
        <v>104</v>
      </c>
      <c r="D79" s="31">
        <v>49005000</v>
      </c>
      <c r="E79" s="31">
        <v>49005000</v>
      </c>
      <c r="F79" s="31">
        <v>49005000</v>
      </c>
      <c r="G79" s="31">
        <v>48508193</v>
      </c>
    </row>
    <row r="80" spans="4:7" ht="12.75">
      <c r="D80" s="31"/>
      <c r="E80" s="31"/>
      <c r="F80" s="31"/>
      <c r="G80" s="31"/>
    </row>
    <row r="81" spans="4:7" ht="12.75">
      <c r="D81" s="13"/>
      <c r="E81" s="31"/>
      <c r="F81" s="13"/>
      <c r="G81" s="14"/>
    </row>
    <row r="82" spans="3:7" ht="13.5" thickBot="1">
      <c r="C82" s="1" t="s">
        <v>127</v>
      </c>
      <c r="D82" s="53" t="s">
        <v>103</v>
      </c>
      <c r="E82" s="53" t="s">
        <v>103</v>
      </c>
      <c r="F82" s="53" t="s">
        <v>103</v>
      </c>
      <c r="G82" s="53" t="s">
        <v>103</v>
      </c>
    </row>
    <row r="83" spans="4:7" ht="12.75">
      <c r="D83" s="13"/>
      <c r="E83" s="31"/>
      <c r="F83" s="13"/>
      <c r="G83" s="14"/>
    </row>
    <row r="84" spans="4:7" ht="12.75">
      <c r="D84" s="13"/>
      <c r="E84" s="31"/>
      <c r="F84" s="13"/>
      <c r="G84" s="31"/>
    </row>
    <row r="85" spans="4:7" ht="12.75">
      <c r="D85" s="13"/>
      <c r="E85" s="31"/>
      <c r="F85" s="13"/>
      <c r="G85" s="14"/>
    </row>
    <row r="86" ht="12.75">
      <c r="D86" s="8"/>
    </row>
    <row r="87" ht="12.75">
      <c r="C87" s="52" t="s">
        <v>177</v>
      </c>
    </row>
    <row r="88" ht="12.75">
      <c r="C88" s="1" t="s">
        <v>178</v>
      </c>
    </row>
    <row r="89" ht="12.75">
      <c r="C89" s="1" t="s">
        <v>179</v>
      </c>
    </row>
  </sheetData>
  <mergeCells count="4">
    <mergeCell ref="D9:E9"/>
    <mergeCell ref="F9:G9"/>
    <mergeCell ref="D54:E54"/>
    <mergeCell ref="F54:G54"/>
  </mergeCells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3">
      <selection activeCell="E36" sqref="E36"/>
    </sheetView>
  </sheetViews>
  <sheetFormatPr defaultColWidth="9.140625" defaultRowHeight="12.75"/>
  <cols>
    <col min="1" max="1" width="2.00390625" style="35" customWidth="1"/>
    <col min="2" max="2" width="2.57421875" style="34" customWidth="1"/>
    <col min="3" max="3" width="4.8515625" style="35" customWidth="1"/>
    <col min="4" max="4" width="47.421875" style="35" customWidth="1"/>
    <col min="5" max="6" width="13.7109375" style="35" customWidth="1"/>
    <col min="7" max="16384" width="9.140625" style="35" customWidth="1"/>
  </cols>
  <sheetData>
    <row r="1" ht="12">
      <c r="A1" s="33" t="s">
        <v>0</v>
      </c>
    </row>
    <row r="2" ht="12.75" thickBot="1">
      <c r="A2" s="33" t="s">
        <v>19</v>
      </c>
    </row>
    <row r="3" spans="4:6" ht="12">
      <c r="D3" s="36"/>
      <c r="E3" s="37" t="s">
        <v>20</v>
      </c>
      <c r="F3" s="38" t="s">
        <v>21</v>
      </c>
    </row>
    <row r="4" spans="4:6" ht="12">
      <c r="D4" s="36"/>
      <c r="E4" s="39" t="s">
        <v>12</v>
      </c>
      <c r="F4" s="40" t="s">
        <v>22</v>
      </c>
    </row>
    <row r="5" spans="4:6" ht="12">
      <c r="D5" s="36"/>
      <c r="E5" s="39" t="s">
        <v>8</v>
      </c>
      <c r="F5" s="40" t="s">
        <v>23</v>
      </c>
    </row>
    <row r="6" spans="4:6" ht="12">
      <c r="D6" s="36"/>
      <c r="E6" s="71" t="s">
        <v>206</v>
      </c>
      <c r="F6" s="40" t="s">
        <v>108</v>
      </c>
    </row>
    <row r="7" spans="4:6" ht="12.75" thickBot="1">
      <c r="D7" s="36"/>
      <c r="E7" s="41" t="s">
        <v>13</v>
      </c>
      <c r="F7" s="42" t="s">
        <v>13</v>
      </c>
    </row>
    <row r="8" spans="5:6" ht="12">
      <c r="E8" s="43"/>
      <c r="F8" s="43"/>
    </row>
    <row r="9" spans="2:6" ht="12">
      <c r="B9" s="34">
        <v>1</v>
      </c>
      <c r="C9" s="35" t="s">
        <v>129</v>
      </c>
      <c r="E9" s="44">
        <v>65934</v>
      </c>
      <c r="F9" s="44">
        <v>68735</v>
      </c>
    </row>
    <row r="10" spans="2:6" ht="12">
      <c r="B10" s="34">
        <v>2</v>
      </c>
      <c r="C10" s="35" t="s">
        <v>128</v>
      </c>
      <c r="E10" s="44">
        <v>0</v>
      </c>
      <c r="F10" s="44">
        <v>0</v>
      </c>
    </row>
    <row r="11" spans="2:6" ht="12">
      <c r="B11" s="34">
        <v>3</v>
      </c>
      <c r="C11" s="35" t="s">
        <v>130</v>
      </c>
      <c r="E11" s="44">
        <v>-1338</v>
      </c>
      <c r="F11" s="44">
        <v>-1042</v>
      </c>
    </row>
    <row r="12" spans="2:6" ht="12">
      <c r="B12" s="34">
        <v>4</v>
      </c>
      <c r="C12" s="35" t="s">
        <v>131</v>
      </c>
      <c r="E12" s="44"/>
      <c r="F12" s="44">
        <v>0</v>
      </c>
    </row>
    <row r="13" spans="2:6" ht="12">
      <c r="B13" s="34">
        <v>5</v>
      </c>
      <c r="C13" s="35" t="s">
        <v>132</v>
      </c>
      <c r="E13" s="44">
        <v>2705</v>
      </c>
      <c r="F13" s="44">
        <v>2705</v>
      </c>
    </row>
    <row r="14" spans="2:6" ht="12">
      <c r="B14" s="34">
        <v>6</v>
      </c>
      <c r="C14" s="35" t="s">
        <v>133</v>
      </c>
      <c r="E14" s="44">
        <v>0</v>
      </c>
      <c r="F14" s="44">
        <v>0</v>
      </c>
    </row>
    <row r="15" spans="2:6" ht="12">
      <c r="B15" s="34">
        <v>7</v>
      </c>
      <c r="C15" s="35" t="s">
        <v>134</v>
      </c>
      <c r="E15" s="44"/>
      <c r="F15" s="44"/>
    </row>
    <row r="16" spans="2:6" ht="12">
      <c r="B16" s="34">
        <v>8</v>
      </c>
      <c r="C16" s="35" t="s">
        <v>148</v>
      </c>
      <c r="E16" s="44"/>
      <c r="F16" s="44"/>
    </row>
    <row r="17" spans="4:6" ht="12">
      <c r="D17" s="45" t="s">
        <v>135</v>
      </c>
      <c r="E17" s="46">
        <v>35</v>
      </c>
      <c r="F17" s="46">
        <v>163</v>
      </c>
    </row>
    <row r="18" spans="4:6" ht="12">
      <c r="D18" s="45" t="s">
        <v>136</v>
      </c>
      <c r="E18" s="47">
        <f>11548-85</f>
        <v>11463</v>
      </c>
      <c r="F18" s="47">
        <v>10413</v>
      </c>
    </row>
    <row r="19" spans="4:6" ht="12">
      <c r="D19" s="45" t="s">
        <v>137</v>
      </c>
      <c r="E19" s="47"/>
      <c r="F19" s="47">
        <v>0</v>
      </c>
    </row>
    <row r="20" spans="4:6" ht="12">
      <c r="D20" s="45" t="s">
        <v>24</v>
      </c>
      <c r="E20" s="47">
        <v>184</v>
      </c>
      <c r="F20" s="47">
        <v>124</v>
      </c>
    </row>
    <row r="21" spans="4:6" ht="12">
      <c r="D21" s="45" t="s">
        <v>138</v>
      </c>
      <c r="E21" s="47">
        <v>822</v>
      </c>
      <c r="F21" s="47">
        <v>1637</v>
      </c>
    </row>
    <row r="22" spans="4:6" ht="12">
      <c r="D22" s="45"/>
      <c r="E22" s="48">
        <f>SUM(E17:E21)</f>
        <v>12504</v>
      </c>
      <c r="F22" s="48">
        <f>SUM(F17:F21)</f>
        <v>12337</v>
      </c>
    </row>
    <row r="23" spans="2:6" ht="12">
      <c r="B23" s="34">
        <v>9</v>
      </c>
      <c r="C23" s="35" t="s">
        <v>147</v>
      </c>
      <c r="E23" s="47"/>
      <c r="F23" s="47"/>
    </row>
    <row r="24" spans="4:6" ht="12">
      <c r="D24" s="45" t="s">
        <v>139</v>
      </c>
      <c r="E24" s="47">
        <v>1303</v>
      </c>
      <c r="F24" s="47">
        <v>1557</v>
      </c>
    </row>
    <row r="25" spans="4:6" ht="12">
      <c r="D25" s="45" t="s">
        <v>140</v>
      </c>
      <c r="E25" s="47">
        <f>1218+132</f>
        <v>1350</v>
      </c>
      <c r="F25" s="47">
        <v>1365</v>
      </c>
    </row>
    <row r="26" spans="4:6" ht="12">
      <c r="D26" s="45" t="s">
        <v>141</v>
      </c>
      <c r="E26" s="47">
        <v>23854</v>
      </c>
      <c r="F26" s="47">
        <v>22332</v>
      </c>
    </row>
    <row r="27" spans="4:6" ht="12">
      <c r="D27" s="45" t="s">
        <v>144</v>
      </c>
      <c r="E27" s="47">
        <v>25</v>
      </c>
      <c r="F27" s="47">
        <v>85</v>
      </c>
    </row>
    <row r="28" spans="4:6" ht="12">
      <c r="D28" s="45" t="s">
        <v>142</v>
      </c>
      <c r="E28" s="47"/>
      <c r="F28" s="47">
        <v>0</v>
      </c>
    </row>
    <row r="29" spans="4:6" ht="12">
      <c r="D29" s="45" t="s">
        <v>143</v>
      </c>
      <c r="E29" s="47">
        <v>4643</v>
      </c>
      <c r="F29" s="47">
        <v>2451</v>
      </c>
    </row>
    <row r="30" spans="4:6" ht="12">
      <c r="D30" s="45"/>
      <c r="E30" s="48">
        <f>SUM(E24:E29)</f>
        <v>31175</v>
      </c>
      <c r="F30" s="48">
        <f>SUM(F24:F29)</f>
        <v>27790</v>
      </c>
    </row>
    <row r="31" spans="4:6" ht="12">
      <c r="D31" s="45"/>
      <c r="E31" s="49"/>
      <c r="F31" s="49"/>
    </row>
    <row r="32" spans="5:6" ht="12">
      <c r="E32" s="44"/>
      <c r="F32" s="44"/>
    </row>
    <row r="33" spans="2:6" ht="12">
      <c r="B33" s="34">
        <v>10</v>
      </c>
      <c r="C33" s="35" t="s">
        <v>146</v>
      </c>
      <c r="E33" s="44">
        <f>+E22-E30</f>
        <v>-18671</v>
      </c>
      <c r="F33" s="44">
        <f>+F22-F30</f>
        <v>-15453</v>
      </c>
    </row>
    <row r="34" spans="5:6" ht="12.75" thickBot="1">
      <c r="E34" s="50">
        <f>+E9+E10+E11+E12+E13+E14+E15+E33</f>
        <v>48630</v>
      </c>
      <c r="F34" s="50">
        <f>+F9+F10+F11+F12+F13+F14+F15+F33</f>
        <v>54945</v>
      </c>
    </row>
    <row r="35" spans="2:6" ht="12">
      <c r="B35" s="34">
        <v>11</v>
      </c>
      <c r="C35" s="35" t="s">
        <v>149</v>
      </c>
      <c r="E35" s="44"/>
      <c r="F35" s="44"/>
    </row>
    <row r="36" spans="3:6" ht="12">
      <c r="C36" s="35" t="s">
        <v>150</v>
      </c>
      <c r="E36" s="44">
        <v>49005</v>
      </c>
      <c r="F36" s="44">
        <v>49005</v>
      </c>
    </row>
    <row r="37" spans="3:6" ht="12">
      <c r="C37" s="35" t="s">
        <v>25</v>
      </c>
      <c r="E37" s="44"/>
      <c r="F37" s="44"/>
    </row>
    <row r="38" spans="4:6" ht="12">
      <c r="D38" s="45" t="s">
        <v>151</v>
      </c>
      <c r="E38" s="44">
        <v>13623</v>
      </c>
      <c r="F38" s="44">
        <v>13623</v>
      </c>
    </row>
    <row r="39" spans="4:6" ht="12">
      <c r="D39" s="45" t="s">
        <v>152</v>
      </c>
      <c r="E39" s="44">
        <v>1463</v>
      </c>
      <c r="F39" s="44">
        <v>1463</v>
      </c>
    </row>
    <row r="40" spans="4:6" ht="12">
      <c r="D40" s="45" t="s">
        <v>153</v>
      </c>
      <c r="E40" s="44"/>
      <c r="F40" s="44">
        <v>0</v>
      </c>
    </row>
    <row r="41" spans="4:6" ht="12">
      <c r="D41" s="45" t="s">
        <v>154</v>
      </c>
      <c r="E41" s="44"/>
      <c r="F41" s="44">
        <v>0</v>
      </c>
    </row>
    <row r="42" spans="4:6" ht="12">
      <c r="D42" s="45" t="s">
        <v>155</v>
      </c>
      <c r="E42" s="44">
        <f>-26325-85-132</f>
        <v>-26542</v>
      </c>
      <c r="F42" s="44">
        <v>-22270</v>
      </c>
    </row>
    <row r="43" spans="4:6" ht="12">
      <c r="D43" s="45" t="s">
        <v>26</v>
      </c>
      <c r="E43" s="51">
        <v>0</v>
      </c>
      <c r="F43" s="51"/>
    </row>
    <row r="44" spans="5:6" ht="12">
      <c r="E44" s="44">
        <f>SUM(E36:E43)</f>
        <v>37549</v>
      </c>
      <c r="F44" s="44">
        <f>SUM(F36:F43)</f>
        <v>41821</v>
      </c>
    </row>
    <row r="45" spans="2:6" ht="12">
      <c r="B45" s="34">
        <v>12</v>
      </c>
      <c r="C45" s="35" t="s">
        <v>145</v>
      </c>
      <c r="E45" s="44">
        <v>0</v>
      </c>
      <c r="F45" s="44">
        <v>0</v>
      </c>
    </row>
    <row r="46" spans="2:6" ht="12">
      <c r="B46" s="34">
        <v>13</v>
      </c>
      <c r="C46" s="35" t="s">
        <v>156</v>
      </c>
      <c r="E46" s="44">
        <v>11081</v>
      </c>
      <c r="F46" s="44">
        <v>13124</v>
      </c>
    </row>
    <row r="47" spans="2:6" ht="12">
      <c r="B47" s="34">
        <v>14</v>
      </c>
      <c r="C47" s="35" t="s">
        <v>157</v>
      </c>
      <c r="E47" s="44"/>
      <c r="F47" s="44">
        <v>0</v>
      </c>
    </row>
    <row r="48" spans="2:6" ht="12">
      <c r="B48" s="34">
        <v>15</v>
      </c>
      <c r="C48" s="35" t="s">
        <v>158</v>
      </c>
      <c r="E48" s="44">
        <v>0</v>
      </c>
      <c r="F48" s="44">
        <v>0</v>
      </c>
    </row>
    <row r="49" spans="5:6" ht="12.75" thickBot="1">
      <c r="E49" s="50">
        <f>SUM(E44:E48)</f>
        <v>48630</v>
      </c>
      <c r="F49" s="50">
        <f>SUM(F44:F48)</f>
        <v>54945</v>
      </c>
    </row>
    <row r="50" spans="5:6" ht="12">
      <c r="E50" s="44"/>
      <c r="F50" s="44"/>
    </row>
    <row r="51" spans="2:6" ht="12.75" thickBot="1">
      <c r="B51" s="34">
        <v>16</v>
      </c>
      <c r="C51" s="35" t="s">
        <v>27</v>
      </c>
      <c r="E51" s="70">
        <f>(E44-E13)*100/E36</f>
        <v>71.10294867870626</v>
      </c>
      <c r="F51" s="70">
        <f>(F44-F13)*100/F36</f>
        <v>79.82042648709316</v>
      </c>
    </row>
    <row r="52" spans="5:6" ht="12">
      <c r="E52" s="44"/>
      <c r="F52" s="44"/>
    </row>
    <row r="53" ht="12">
      <c r="C53" s="34"/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4">
      <selection activeCell="D16" sqref="D16"/>
    </sheetView>
  </sheetViews>
  <sheetFormatPr defaultColWidth="9.140625" defaultRowHeight="12.75"/>
  <cols>
    <col min="1" max="1" width="10.421875" style="0" bestFit="1" customWidth="1"/>
    <col min="2" max="2" width="16.00390625" style="0" bestFit="1" customWidth="1"/>
    <col min="3" max="5" width="11.7109375" style="0" bestFit="1" customWidth="1"/>
    <col min="6" max="6" width="10.8515625" style="0" bestFit="1" customWidth="1"/>
    <col min="7" max="7" width="11.7109375" style="0" bestFit="1" customWidth="1"/>
  </cols>
  <sheetData>
    <row r="1" ht="15.75">
      <c r="B1" s="66" t="s">
        <v>189</v>
      </c>
    </row>
    <row r="3" ht="12.75">
      <c r="A3" s="64" t="s">
        <v>190</v>
      </c>
    </row>
    <row r="4" spans="3:7" ht="12.75">
      <c r="C4" s="63" t="s">
        <v>200</v>
      </c>
      <c r="D4" s="63" t="s">
        <v>192</v>
      </c>
      <c r="E4" s="63" t="s">
        <v>193</v>
      </c>
      <c r="F4" s="63" t="s">
        <v>194</v>
      </c>
      <c r="G4" s="63" t="s">
        <v>98</v>
      </c>
    </row>
    <row r="5" spans="1:8" ht="12.75">
      <c r="A5" s="65" t="s">
        <v>191</v>
      </c>
      <c r="B5" t="s">
        <v>195</v>
      </c>
      <c r="D5" s="61">
        <v>1925749.13</v>
      </c>
      <c r="E5" s="61">
        <v>1749059.11</v>
      </c>
      <c r="F5" s="61">
        <v>961290.05</v>
      </c>
      <c r="G5" s="61">
        <f>SUM(D5:F5)</f>
        <v>4636098.29</v>
      </c>
      <c r="H5" s="61"/>
    </row>
    <row r="6" spans="4:8" ht="12.75">
      <c r="D6" s="61"/>
      <c r="E6" s="61"/>
      <c r="F6" s="61"/>
      <c r="G6" s="61"/>
      <c r="H6" s="61"/>
    </row>
    <row r="7" spans="1:8" ht="12.75">
      <c r="A7" s="65" t="s">
        <v>199</v>
      </c>
      <c r="B7" t="s">
        <v>195</v>
      </c>
      <c r="C7" s="61">
        <v>2909816.65</v>
      </c>
      <c r="D7" s="61"/>
      <c r="E7" s="61"/>
      <c r="F7" s="61"/>
      <c r="G7" s="61">
        <f>SUM(C7:F7)</f>
        <v>2909816.65</v>
      </c>
      <c r="H7" s="61"/>
    </row>
    <row r="8" spans="4:8" ht="12.75">
      <c r="D8" s="61"/>
      <c r="E8" s="61"/>
      <c r="F8" s="61"/>
      <c r="G8" s="61"/>
      <c r="H8" s="61"/>
    </row>
    <row r="9" spans="2:8" ht="12.75">
      <c r="B9" t="s">
        <v>196</v>
      </c>
      <c r="C9" s="61">
        <v>95000</v>
      </c>
      <c r="D9" s="61">
        <v>54602</v>
      </c>
      <c r="E9" s="61">
        <v>54279</v>
      </c>
      <c r="F9" s="61">
        <v>70676</v>
      </c>
      <c r="G9" s="61">
        <f>SUM(D9:F9)</f>
        <v>179557</v>
      </c>
      <c r="H9" s="61"/>
    </row>
    <row r="10" spans="3:8" ht="12.75">
      <c r="C10" s="58">
        <v>12</v>
      </c>
      <c r="D10" s="58">
        <v>12</v>
      </c>
      <c r="E10" s="58">
        <v>12</v>
      </c>
      <c r="F10" s="58">
        <v>12</v>
      </c>
      <c r="G10" s="58"/>
      <c r="H10" s="58"/>
    </row>
    <row r="11" spans="2:8" ht="12.75">
      <c r="B11" t="s">
        <v>197</v>
      </c>
      <c r="C11" s="62">
        <f>+C9*C10</f>
        <v>1140000</v>
      </c>
      <c r="D11" s="62">
        <f>+D9*D10</f>
        <v>655224</v>
      </c>
      <c r="E11" s="62">
        <f>+E9*E10</f>
        <v>651348</v>
      </c>
      <c r="F11" s="62">
        <f>+F9*F10</f>
        <v>848112</v>
      </c>
      <c r="G11" s="62">
        <f>SUM(C11:F11)</f>
        <v>3294684</v>
      </c>
      <c r="H11" s="61"/>
    </row>
    <row r="12" spans="2:8" ht="12.75">
      <c r="B12" t="s">
        <v>198</v>
      </c>
      <c r="C12" s="62">
        <f>+C7-C11</f>
        <v>1769816.65</v>
      </c>
      <c r="D12" s="62">
        <f>+D5-D11</f>
        <v>1270525.13</v>
      </c>
      <c r="E12" s="62">
        <f>+E5-E11</f>
        <v>1097711.11</v>
      </c>
      <c r="F12" s="62">
        <f>+F5-F11</f>
        <v>113178.05000000005</v>
      </c>
      <c r="G12" s="62">
        <f>SUM(C12:F12)</f>
        <v>4251230.9399999995</v>
      </c>
      <c r="H12" s="61"/>
    </row>
    <row r="13" spans="4:8" ht="12.75">
      <c r="D13" s="61"/>
      <c r="E13" s="61"/>
      <c r="F13" s="61"/>
      <c r="G13" s="61"/>
      <c r="H13" s="61"/>
    </row>
    <row r="14" spans="4:8" ht="12.75">
      <c r="D14" s="61"/>
      <c r="E14" s="61"/>
      <c r="F14" s="61"/>
      <c r="G14" s="61"/>
      <c r="H14" s="61"/>
    </row>
    <row r="15" spans="1:8" ht="12.75">
      <c r="A15" s="64" t="s">
        <v>201</v>
      </c>
      <c r="C15" s="56" t="s">
        <v>202</v>
      </c>
      <c r="D15" s="61"/>
      <c r="E15" s="61"/>
      <c r="F15" s="61"/>
      <c r="G15" s="61"/>
      <c r="H15" s="61"/>
    </row>
    <row r="16" spans="3:8" ht="12.75">
      <c r="C16" s="63" t="s">
        <v>203</v>
      </c>
      <c r="D16" s="61"/>
      <c r="E16" s="61"/>
      <c r="F16" s="61"/>
      <c r="G16" s="61"/>
      <c r="H16" s="61"/>
    </row>
    <row r="17" spans="1:8" ht="12.75">
      <c r="A17" s="65" t="s">
        <v>191</v>
      </c>
      <c r="B17" t="s">
        <v>195</v>
      </c>
      <c r="C17" s="61">
        <v>7153658.25</v>
      </c>
      <c r="D17" s="61"/>
      <c r="E17" s="61"/>
      <c r="F17" s="61"/>
      <c r="G17" s="61">
        <f>SUM(C17:F17)</f>
        <v>7153658.25</v>
      </c>
      <c r="H17" s="61"/>
    </row>
    <row r="18" spans="3:8" ht="12.75">
      <c r="C18" s="61"/>
      <c r="D18" s="61"/>
      <c r="E18" s="61"/>
      <c r="F18" s="61"/>
      <c r="G18" s="61"/>
      <c r="H18" s="61"/>
    </row>
    <row r="19" spans="2:8" ht="12.75">
      <c r="B19" t="s">
        <v>196</v>
      </c>
      <c r="C19" s="61">
        <v>117219</v>
      </c>
      <c r="D19" s="61"/>
      <c r="E19" s="61"/>
      <c r="F19" s="61"/>
      <c r="G19" s="61"/>
      <c r="H19" s="61"/>
    </row>
    <row r="20" spans="3:8" ht="12.75">
      <c r="C20" s="61">
        <v>12</v>
      </c>
      <c r="D20" s="61"/>
      <c r="E20" s="61"/>
      <c r="F20" s="61"/>
      <c r="G20" s="61"/>
      <c r="H20" s="61"/>
    </row>
    <row r="21" spans="2:8" ht="12.75">
      <c r="B21" t="s">
        <v>197</v>
      </c>
      <c r="C21" s="62">
        <f>+C19*C20</f>
        <v>1406628</v>
      </c>
      <c r="D21" s="61"/>
      <c r="E21" s="61"/>
      <c r="F21" s="61"/>
      <c r="G21" s="62">
        <f>SUM(C21:F21)</f>
        <v>1406628</v>
      </c>
      <c r="H21" s="61"/>
    </row>
    <row r="22" spans="2:8" ht="12.75">
      <c r="B22" t="s">
        <v>198</v>
      </c>
      <c r="C22" s="62">
        <f>+C17-C21</f>
        <v>5747030.25</v>
      </c>
      <c r="D22" s="61"/>
      <c r="E22" s="61"/>
      <c r="F22" s="61"/>
      <c r="G22" s="62">
        <f>SUM(C22:F22)</f>
        <v>5747030.25</v>
      </c>
      <c r="H22" s="61"/>
    </row>
    <row r="23" spans="3:8" ht="12.75">
      <c r="C23" s="61"/>
      <c r="D23" s="61"/>
      <c r="E23" s="61"/>
      <c r="F23" s="61"/>
      <c r="G23" s="61"/>
      <c r="H23" s="61"/>
    </row>
    <row r="24" spans="1:8" ht="12.75">
      <c r="A24" s="64" t="s">
        <v>98</v>
      </c>
      <c r="B24" s="64" t="s">
        <v>197</v>
      </c>
      <c r="C24" s="67"/>
      <c r="D24" s="67"/>
      <c r="E24" s="67"/>
      <c r="F24" s="67"/>
      <c r="G24" s="67">
        <f>+G11+G21</f>
        <v>4701312</v>
      </c>
      <c r="H24" s="61"/>
    </row>
    <row r="25" spans="1:8" ht="12.75">
      <c r="A25" s="64"/>
      <c r="B25" s="64" t="s">
        <v>198</v>
      </c>
      <c r="C25" s="67"/>
      <c r="D25" s="67"/>
      <c r="E25" s="67"/>
      <c r="F25" s="67"/>
      <c r="G25" s="67">
        <f>+G12+G22</f>
        <v>9998261.19</v>
      </c>
      <c r="H25" s="61"/>
    </row>
    <row r="26" spans="3:8" ht="12.75">
      <c r="C26" s="61"/>
      <c r="D26" s="61"/>
      <c r="E26" s="61"/>
      <c r="F26" s="61"/>
      <c r="G26" s="61"/>
      <c r="H26" s="61"/>
    </row>
    <row r="27" spans="3:8" ht="12.75">
      <c r="C27" s="61"/>
      <c r="D27" s="61"/>
      <c r="E27" s="61"/>
      <c r="F27" s="61"/>
      <c r="G27" s="61"/>
      <c r="H27" s="61"/>
    </row>
    <row r="28" spans="3:8" ht="12.75">
      <c r="C28" s="61"/>
      <c r="D28" s="61"/>
      <c r="E28" s="61"/>
      <c r="F28" s="61"/>
      <c r="G28" s="61"/>
      <c r="H28" s="61"/>
    </row>
    <row r="29" spans="3:8" ht="12.75">
      <c r="C29" s="61"/>
      <c r="D29" s="61"/>
      <c r="E29" s="61"/>
      <c r="F29" s="61"/>
      <c r="G29" s="61"/>
      <c r="H29" s="61"/>
    </row>
    <row r="30" spans="3:8" ht="12.75">
      <c r="C30" s="61"/>
      <c r="D30" s="61"/>
      <c r="E30" s="61"/>
      <c r="F30" s="61"/>
      <c r="G30" s="61"/>
      <c r="H30" s="61"/>
    </row>
    <row r="31" spans="3:8" ht="12.75">
      <c r="C31" s="61"/>
      <c r="D31" s="61"/>
      <c r="E31" s="61"/>
      <c r="F31" s="61"/>
      <c r="G31" s="61"/>
      <c r="H31" s="61"/>
    </row>
    <row r="32" spans="3:8" ht="12.75">
      <c r="C32" s="61"/>
      <c r="D32" s="61"/>
      <c r="E32" s="61"/>
      <c r="F32" s="61"/>
      <c r="G32" s="61"/>
      <c r="H32" s="61"/>
    </row>
    <row r="33" spans="3:8" ht="12.75">
      <c r="C33" s="61"/>
      <c r="D33" s="61"/>
      <c r="E33" s="61"/>
      <c r="F33" s="61"/>
      <c r="G33" s="61"/>
      <c r="H33" s="61"/>
    </row>
    <row r="34" spans="3:8" ht="12.75">
      <c r="C34" s="61"/>
      <c r="D34" s="61"/>
      <c r="E34" s="61"/>
      <c r="F34" s="61"/>
      <c r="G34" s="61"/>
      <c r="H34" s="61"/>
    </row>
    <row r="35" spans="3:8" ht="12.75">
      <c r="C35" s="61"/>
      <c r="D35" s="61"/>
      <c r="E35" s="61"/>
      <c r="F35" s="61"/>
      <c r="G35" s="61"/>
      <c r="H35" s="61"/>
    </row>
    <row r="36" spans="3:8" ht="12.75">
      <c r="C36" s="61"/>
      <c r="D36" s="61"/>
      <c r="E36" s="61"/>
      <c r="F36" s="61"/>
      <c r="G36" s="61"/>
      <c r="H36" s="61"/>
    </row>
    <row r="37" spans="3:8" ht="12.75">
      <c r="C37" s="61"/>
      <c r="D37" s="61"/>
      <c r="E37" s="61"/>
      <c r="F37" s="61"/>
      <c r="G37" s="61"/>
      <c r="H37" s="61"/>
    </row>
    <row r="38" spans="3:8" ht="12.75">
      <c r="C38" s="61"/>
      <c r="D38" s="61"/>
      <c r="E38" s="61"/>
      <c r="F38" s="61"/>
      <c r="G38" s="61"/>
      <c r="H38" s="61"/>
    </row>
    <row r="39" spans="3:8" ht="12.75">
      <c r="C39" s="61"/>
      <c r="D39" s="61"/>
      <c r="E39" s="61"/>
      <c r="F39" s="61"/>
      <c r="G39" s="61"/>
      <c r="H39" s="61"/>
    </row>
    <row r="40" spans="3:8" ht="12.75">
      <c r="C40" s="61"/>
      <c r="D40" s="61"/>
      <c r="E40" s="61"/>
      <c r="F40" s="61"/>
      <c r="G40" s="61"/>
      <c r="H40" s="61"/>
    </row>
    <row r="41" spans="4:8" ht="12.75">
      <c r="D41" s="61"/>
      <c r="E41" s="61"/>
      <c r="F41" s="61"/>
      <c r="G41" s="61"/>
      <c r="H41" s="61"/>
    </row>
    <row r="42" spans="4:8" ht="12.75">
      <c r="D42" s="61"/>
      <c r="E42" s="61"/>
      <c r="F42" s="61"/>
      <c r="G42" s="61"/>
      <c r="H42" s="61"/>
    </row>
    <row r="43" spans="4:8" ht="12.75">
      <c r="D43" s="61"/>
      <c r="E43" s="61"/>
      <c r="F43" s="61"/>
      <c r="G43" s="61"/>
      <c r="H43" s="61"/>
    </row>
    <row r="44" spans="4:8" ht="12.75">
      <c r="D44" s="61"/>
      <c r="E44" s="61"/>
      <c r="F44" s="61"/>
      <c r="G44" s="61"/>
      <c r="H44" s="61"/>
    </row>
    <row r="45" spans="4:8" ht="12.75">
      <c r="D45" s="61"/>
      <c r="E45" s="61"/>
      <c r="F45" s="61"/>
      <c r="G45" s="61"/>
      <c r="H45" s="61"/>
    </row>
    <row r="46" spans="4:8" ht="12.75">
      <c r="D46" s="61"/>
      <c r="E46" s="61"/>
      <c r="F46" s="61"/>
      <c r="G46" s="61"/>
      <c r="H46" s="61"/>
    </row>
    <row r="47" spans="4:8" ht="12.75">
      <c r="D47" s="61"/>
      <c r="E47" s="61"/>
      <c r="F47" s="61"/>
      <c r="G47" s="61"/>
      <c r="H47" s="61"/>
    </row>
    <row r="48" spans="4:8" ht="12.75">
      <c r="D48" s="61"/>
      <c r="E48" s="61"/>
      <c r="F48" s="61"/>
      <c r="G48" s="61"/>
      <c r="H48" s="61"/>
    </row>
    <row r="49" spans="4:8" ht="12.75">
      <c r="D49" s="61"/>
      <c r="E49" s="61"/>
      <c r="F49" s="61"/>
      <c r="G49" s="61"/>
      <c r="H49" s="61"/>
    </row>
    <row r="50" spans="4:8" ht="12.75">
      <c r="D50" s="61"/>
      <c r="E50" s="61"/>
      <c r="F50" s="61"/>
      <c r="G50" s="61"/>
      <c r="H50" s="61"/>
    </row>
    <row r="51" spans="4:8" ht="12.75">
      <c r="D51" s="61"/>
      <c r="E51" s="61"/>
      <c r="F51" s="61"/>
      <c r="G51" s="61"/>
      <c r="H51" s="6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4"/>
  <sheetViews>
    <sheetView workbookViewId="0" topLeftCell="A58">
      <selection activeCell="D76" sqref="D76"/>
    </sheetView>
  </sheetViews>
  <sheetFormatPr defaultColWidth="9.140625" defaultRowHeight="12.75"/>
  <cols>
    <col min="1" max="2" width="2.28125" style="0" customWidth="1"/>
    <col min="3" max="3" width="2.7109375" style="0" customWidth="1"/>
    <col min="4" max="4" width="47.00390625" style="0" customWidth="1"/>
    <col min="5" max="7" width="12.140625" style="0" customWidth="1"/>
    <col min="8" max="10" width="9.140625" style="0" hidden="1" customWidth="1"/>
  </cols>
  <sheetData>
    <row r="1" spans="1:13" ht="12.75">
      <c r="A1" s="28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3" t="s">
        <v>48</v>
      </c>
      <c r="B3" s="2" t="s">
        <v>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"/>
      <c r="B4" s="1"/>
      <c r="C4" s="1" t="s">
        <v>89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3"/>
      <c r="B5" s="1"/>
      <c r="C5" s="1" t="s">
        <v>172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3">
        <v>2</v>
      </c>
      <c r="B7" s="2" t="s">
        <v>51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3"/>
      <c r="B8" s="2"/>
      <c r="C8" s="1" t="s">
        <v>99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3"/>
      <c r="B9" s="1"/>
      <c r="C9" s="1"/>
      <c r="D9" s="1"/>
      <c r="E9" s="13"/>
      <c r="F9" s="8"/>
      <c r="G9" s="8"/>
      <c r="H9" s="1"/>
      <c r="I9" s="1"/>
      <c r="J9" s="1"/>
      <c r="K9" s="1"/>
      <c r="L9" s="1"/>
      <c r="M9" s="1"/>
    </row>
    <row r="10" spans="1:13" ht="12.75">
      <c r="A10" s="3">
        <v>3</v>
      </c>
      <c r="B10" s="2" t="s">
        <v>53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3"/>
      <c r="B11" s="1"/>
      <c r="C11" s="1" t="s">
        <v>54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3">
        <v>4</v>
      </c>
      <c r="B13" s="2" t="s">
        <v>18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3"/>
      <c r="B14" s="1"/>
      <c r="C14" s="1" t="s">
        <v>106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3"/>
      <c r="B15" s="1"/>
      <c r="C15" s="1" t="s">
        <v>107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3">
        <v>5</v>
      </c>
      <c r="B17" s="2" t="s">
        <v>159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3"/>
      <c r="B18" s="1"/>
      <c r="C18" s="1" t="s">
        <v>160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3">
        <v>6</v>
      </c>
      <c r="B20" s="2" t="s">
        <v>55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3"/>
      <c r="B21" s="1"/>
      <c r="C21" s="1" t="s">
        <v>100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3">
        <v>7</v>
      </c>
      <c r="B23" s="2" t="s">
        <v>56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3"/>
      <c r="B24" s="1"/>
      <c r="C24" s="1" t="s">
        <v>173</v>
      </c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3"/>
      <c r="B25" s="1"/>
      <c r="C25" s="1" t="s">
        <v>174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3">
        <v>8</v>
      </c>
      <c r="B27" s="2" t="s">
        <v>57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3"/>
      <c r="B28" s="1"/>
      <c r="C28" s="1" t="s">
        <v>102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1">
        <v>9</v>
      </c>
      <c r="B30" s="2" t="s">
        <v>161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3"/>
      <c r="B31" s="1"/>
      <c r="C31" s="1" t="s">
        <v>175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3"/>
      <c r="B32" s="1"/>
      <c r="C32" s="1" t="s">
        <v>176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1" t="s">
        <v>58</v>
      </c>
      <c r="B34" s="2" t="s">
        <v>61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 t="s">
        <v>205</v>
      </c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3"/>
      <c r="B36" s="1"/>
      <c r="C36" s="1"/>
      <c r="D36" s="1"/>
      <c r="E36" s="1"/>
      <c r="F36" s="9"/>
      <c r="G36" s="9" t="s">
        <v>52</v>
      </c>
      <c r="H36" s="1"/>
      <c r="I36" s="1"/>
      <c r="J36" s="1"/>
      <c r="K36" s="1"/>
      <c r="L36" s="1"/>
      <c r="M36" s="1"/>
    </row>
    <row r="37" spans="1:13" ht="12.75">
      <c r="A37" s="3"/>
      <c r="B37" s="1"/>
      <c r="C37" s="1"/>
      <c r="D37" s="1"/>
      <c r="E37" s="1"/>
      <c r="F37" s="9"/>
      <c r="G37" s="73" t="s">
        <v>206</v>
      </c>
      <c r="H37" s="1"/>
      <c r="I37" s="1"/>
      <c r="J37" s="1"/>
      <c r="K37" s="1"/>
      <c r="L37" s="1"/>
      <c r="M37" s="1"/>
    </row>
    <row r="38" spans="1:13" ht="12.75">
      <c r="A38" s="3"/>
      <c r="B38" s="1"/>
      <c r="C38" s="1"/>
      <c r="D38" s="1"/>
      <c r="E38" s="1"/>
      <c r="F38" s="9"/>
      <c r="G38" s="9" t="s">
        <v>13</v>
      </c>
      <c r="H38" s="1"/>
      <c r="I38" s="1"/>
      <c r="J38" s="1"/>
      <c r="K38" s="1"/>
      <c r="L38" s="1"/>
      <c r="M38" s="1"/>
    </row>
    <row r="39" spans="1:13" ht="12.75">
      <c r="A39" s="3"/>
      <c r="B39" s="1"/>
      <c r="C39" s="1" t="s">
        <v>29</v>
      </c>
      <c r="D39" s="2" t="s">
        <v>62</v>
      </c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3"/>
      <c r="B40" s="1"/>
      <c r="C40" s="1"/>
      <c r="D40" s="1" t="s">
        <v>63</v>
      </c>
      <c r="E40" s="1"/>
      <c r="F40" s="8"/>
      <c r="G40" s="8">
        <v>3561</v>
      </c>
      <c r="H40" s="13"/>
      <c r="I40" s="1"/>
      <c r="J40" s="1"/>
      <c r="K40" s="1"/>
      <c r="L40" s="1"/>
      <c r="M40" s="1"/>
    </row>
    <row r="41" spans="1:13" ht="12.75">
      <c r="A41" s="3"/>
      <c r="B41" s="1"/>
      <c r="C41" s="1"/>
      <c r="D41" s="1" t="s">
        <v>64</v>
      </c>
      <c r="E41" s="1"/>
      <c r="F41" s="8"/>
      <c r="G41" s="8">
        <v>1140</v>
      </c>
      <c r="H41" s="13"/>
      <c r="I41" s="1"/>
      <c r="J41" s="1"/>
      <c r="K41" s="1"/>
      <c r="L41" s="1"/>
      <c r="M41" s="1"/>
    </row>
    <row r="42" spans="1:13" ht="12.75">
      <c r="A42" s="3"/>
      <c r="B42" s="1"/>
      <c r="C42" s="1"/>
      <c r="D42" s="1" t="s">
        <v>65</v>
      </c>
      <c r="E42" s="1"/>
      <c r="F42" s="8"/>
      <c r="G42" s="8">
        <v>7725</v>
      </c>
      <c r="H42" s="13"/>
      <c r="I42" s="1"/>
      <c r="J42" s="1"/>
      <c r="K42" s="1"/>
      <c r="L42" s="1"/>
      <c r="M42" s="1"/>
    </row>
    <row r="43" spans="1:13" ht="12.75">
      <c r="A43" s="3"/>
      <c r="B43" s="1"/>
      <c r="C43" s="1"/>
      <c r="D43" s="1" t="s">
        <v>66</v>
      </c>
      <c r="E43" s="1"/>
      <c r="F43" s="8"/>
      <c r="G43" s="8">
        <v>10742</v>
      </c>
      <c r="H43" s="13"/>
      <c r="I43" s="1"/>
      <c r="J43" s="1"/>
      <c r="K43" s="1"/>
      <c r="L43" s="1"/>
      <c r="M43" s="1"/>
    </row>
    <row r="44" spans="1:13" ht="12.75">
      <c r="A44" s="3"/>
      <c r="B44" s="1"/>
      <c r="C44" s="1"/>
      <c r="D44" s="1" t="s">
        <v>90</v>
      </c>
      <c r="E44" s="1"/>
      <c r="F44" s="8"/>
      <c r="G44" s="8">
        <v>686</v>
      </c>
      <c r="H44" s="13"/>
      <c r="I44" s="1"/>
      <c r="J44" s="1"/>
      <c r="K44" s="1"/>
      <c r="L44" s="1"/>
      <c r="M44" s="1"/>
    </row>
    <row r="45" spans="1:13" ht="13.5" thickBot="1">
      <c r="A45" s="3"/>
      <c r="B45" s="1"/>
      <c r="C45" s="1"/>
      <c r="D45" s="1"/>
      <c r="E45" s="1"/>
      <c r="F45" s="13"/>
      <c r="G45" s="10">
        <f>SUM(G40:G44)</f>
        <v>23854</v>
      </c>
      <c r="H45" s="13"/>
      <c r="I45" s="1"/>
      <c r="J45" s="1"/>
      <c r="K45" s="1"/>
      <c r="L45" s="1"/>
      <c r="M45" s="1"/>
    </row>
    <row r="46" spans="1:13" ht="12.75">
      <c r="A46" s="3"/>
      <c r="B46" s="1"/>
      <c r="C46" s="1"/>
      <c r="D46" s="1"/>
      <c r="E46" s="1"/>
      <c r="F46" s="8"/>
      <c r="G46" s="1"/>
      <c r="H46" s="23"/>
      <c r="I46" s="1"/>
      <c r="J46" s="1"/>
      <c r="K46" s="1"/>
      <c r="L46" s="1"/>
      <c r="M46" s="1"/>
    </row>
    <row r="47" spans="1:13" ht="12.75">
      <c r="A47" s="3"/>
      <c r="B47" s="1"/>
      <c r="C47" s="1" t="s">
        <v>30</v>
      </c>
      <c r="D47" s="2" t="s">
        <v>67</v>
      </c>
      <c r="E47" s="1"/>
      <c r="F47" s="8"/>
      <c r="G47" s="1"/>
      <c r="H47" s="23"/>
      <c r="I47" s="1"/>
      <c r="J47" s="1"/>
      <c r="K47" s="1"/>
      <c r="L47" s="1"/>
      <c r="M47" s="1"/>
    </row>
    <row r="48" spans="1:13" ht="12.75">
      <c r="A48" s="3"/>
      <c r="B48" s="1"/>
      <c r="C48" s="1"/>
      <c r="D48" s="1" t="s">
        <v>63</v>
      </c>
      <c r="E48" s="1"/>
      <c r="F48" s="13"/>
      <c r="G48" s="8">
        <v>8228</v>
      </c>
      <c r="H48" s="13"/>
      <c r="I48" s="1"/>
      <c r="J48" s="1"/>
      <c r="K48" s="1"/>
      <c r="L48" s="1"/>
      <c r="M48" s="1"/>
    </row>
    <row r="49" spans="1:13" ht="12.75">
      <c r="A49" s="3"/>
      <c r="B49" s="1"/>
      <c r="C49" s="1"/>
      <c r="D49" s="1" t="s">
        <v>68</v>
      </c>
      <c r="E49" s="1"/>
      <c r="F49" s="13"/>
      <c r="G49" s="8">
        <v>1770</v>
      </c>
      <c r="H49" s="13"/>
      <c r="I49" s="1"/>
      <c r="J49" s="1"/>
      <c r="K49" s="1"/>
      <c r="L49" s="1"/>
      <c r="M49" s="1"/>
    </row>
    <row r="50" spans="1:13" ht="12.75">
      <c r="A50" s="3"/>
      <c r="B50" s="1"/>
      <c r="C50" s="1"/>
      <c r="D50" s="1" t="s">
        <v>90</v>
      </c>
      <c r="E50" s="1"/>
      <c r="F50" s="13"/>
      <c r="G50" s="8">
        <v>1082</v>
      </c>
      <c r="H50" s="13"/>
      <c r="I50" s="1"/>
      <c r="J50" s="1"/>
      <c r="K50" s="1"/>
      <c r="L50" s="1"/>
      <c r="M50" s="1"/>
    </row>
    <row r="51" spans="1:13" ht="13.5" thickBot="1">
      <c r="A51" s="3"/>
      <c r="B51" s="1"/>
      <c r="C51" s="1"/>
      <c r="D51" s="1"/>
      <c r="E51" s="1"/>
      <c r="F51" s="13"/>
      <c r="G51" s="10">
        <f>SUM(G48:G50)</f>
        <v>11080</v>
      </c>
      <c r="H51" s="13"/>
      <c r="I51" s="1"/>
      <c r="J51" s="1"/>
      <c r="K51" s="1"/>
      <c r="L51" s="1"/>
      <c r="M51" s="1"/>
    </row>
    <row r="52" spans="1:13" ht="12.75">
      <c r="A52" s="3"/>
      <c r="B52" s="1"/>
      <c r="C52" s="1"/>
      <c r="D52" s="1"/>
      <c r="E52" s="1"/>
      <c r="F52" s="13"/>
      <c r="G52" s="13"/>
      <c r="H52" s="23"/>
      <c r="I52" s="1"/>
      <c r="J52" s="1"/>
      <c r="K52" s="1"/>
      <c r="L52" s="1"/>
      <c r="M52" s="1"/>
    </row>
    <row r="53" spans="1:13" ht="12.75">
      <c r="A53" s="3"/>
      <c r="B53" s="1"/>
      <c r="C53" s="1" t="s">
        <v>92</v>
      </c>
      <c r="D53" s="1"/>
      <c r="E53" s="1"/>
      <c r="F53" s="13"/>
      <c r="G53" s="13"/>
      <c r="H53" s="23"/>
      <c r="I53" s="1"/>
      <c r="J53" s="1"/>
      <c r="K53" s="1"/>
      <c r="L53" s="1"/>
      <c r="M53" s="1"/>
    </row>
    <row r="54" spans="1:13" ht="12.75">
      <c r="A54" s="3"/>
      <c r="B54" s="1"/>
      <c r="C54" s="1"/>
      <c r="D54" s="1"/>
      <c r="E54" s="1"/>
      <c r="F54" s="1"/>
      <c r="G54" s="1"/>
      <c r="H54" s="23"/>
      <c r="I54" s="1"/>
      <c r="J54" s="1"/>
      <c r="K54" s="1"/>
      <c r="L54" s="1"/>
      <c r="M54" s="1"/>
    </row>
    <row r="55" spans="1:13" ht="12.75">
      <c r="A55" s="3"/>
      <c r="B55" s="1"/>
      <c r="C55" s="1"/>
      <c r="D55" s="1"/>
      <c r="E55" s="1"/>
      <c r="F55" s="1"/>
      <c r="G55" s="1"/>
      <c r="H55" s="23"/>
      <c r="I55" s="1"/>
      <c r="J55" s="1"/>
      <c r="K55" s="1"/>
      <c r="L55" s="1"/>
      <c r="M55" s="1"/>
    </row>
    <row r="56" spans="1:13" ht="12.75">
      <c r="A56" s="3"/>
      <c r="B56" s="1"/>
      <c r="C56" s="1"/>
      <c r="D56" s="1"/>
      <c r="E56" s="1"/>
      <c r="F56" s="1"/>
      <c r="G56" s="1"/>
      <c r="H56" s="23"/>
      <c r="I56" s="1"/>
      <c r="J56" s="1"/>
      <c r="K56" s="1"/>
      <c r="L56" s="1"/>
      <c r="M56" s="1"/>
    </row>
    <row r="57" spans="1:13" ht="12.75">
      <c r="A57" s="11" t="s">
        <v>59</v>
      </c>
      <c r="B57" s="2" t="s">
        <v>70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/>
      <c r="B58" s="1"/>
      <c r="C58" s="1" t="s">
        <v>96</v>
      </c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1" t="s">
        <v>60</v>
      </c>
      <c r="B60" s="2" t="s">
        <v>72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3"/>
      <c r="B61" s="1"/>
      <c r="C61" s="1" t="s">
        <v>93</v>
      </c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3"/>
      <c r="B62" s="1"/>
      <c r="C62" s="1" t="s">
        <v>94</v>
      </c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1" t="s">
        <v>69</v>
      </c>
      <c r="B64" s="2" t="s">
        <v>74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3"/>
      <c r="B65" s="1"/>
      <c r="C65" s="1" t="s">
        <v>95</v>
      </c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1" t="s">
        <v>71</v>
      </c>
      <c r="B67" s="2" t="s">
        <v>76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3"/>
      <c r="B68" s="1"/>
      <c r="C68" s="1" t="s">
        <v>169</v>
      </c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3"/>
      <c r="B69" s="1"/>
      <c r="C69" s="1"/>
      <c r="D69" s="9"/>
      <c r="E69" s="9"/>
      <c r="F69" s="9" t="s">
        <v>77</v>
      </c>
      <c r="G69" s="9"/>
      <c r="H69" s="9"/>
      <c r="I69" s="9" t="s">
        <v>77</v>
      </c>
      <c r="J69" s="9"/>
      <c r="K69" s="1"/>
      <c r="L69" s="1"/>
      <c r="M69" s="1"/>
    </row>
    <row r="70" spans="1:13" ht="12.75">
      <c r="A70" s="3"/>
      <c r="B70" s="1"/>
      <c r="C70" s="1"/>
      <c r="D70" s="9"/>
      <c r="E70" s="9"/>
      <c r="F70" s="9" t="s">
        <v>78</v>
      </c>
      <c r="G70" s="9" t="s">
        <v>98</v>
      </c>
      <c r="H70" s="9"/>
      <c r="I70" s="9" t="s">
        <v>78</v>
      </c>
      <c r="J70" s="9" t="s">
        <v>98</v>
      </c>
      <c r="K70" s="1"/>
      <c r="L70" s="1"/>
      <c r="M70" s="1"/>
    </row>
    <row r="71" spans="1:13" ht="12.75">
      <c r="A71" s="3"/>
      <c r="B71" s="1"/>
      <c r="C71" s="1"/>
      <c r="D71" s="4"/>
      <c r="E71" s="9" t="s">
        <v>14</v>
      </c>
      <c r="F71" s="9" t="s">
        <v>18</v>
      </c>
      <c r="G71" s="9" t="s">
        <v>97</v>
      </c>
      <c r="H71" s="9" t="s">
        <v>14</v>
      </c>
      <c r="I71" s="9" t="s">
        <v>18</v>
      </c>
      <c r="J71" s="9" t="s">
        <v>97</v>
      </c>
      <c r="K71" s="1"/>
      <c r="L71" s="1"/>
      <c r="M71" s="1"/>
    </row>
    <row r="72" spans="1:13" ht="12.75">
      <c r="A72" s="3"/>
      <c r="B72" s="1"/>
      <c r="C72" s="1"/>
      <c r="D72" s="4"/>
      <c r="E72" s="9" t="s">
        <v>13</v>
      </c>
      <c r="F72" s="9" t="s">
        <v>13</v>
      </c>
      <c r="G72" s="9" t="s">
        <v>13</v>
      </c>
      <c r="H72" s="9" t="s">
        <v>13</v>
      </c>
      <c r="I72" s="9" t="s">
        <v>13</v>
      </c>
      <c r="J72" s="9" t="s">
        <v>13</v>
      </c>
      <c r="K72" s="1"/>
      <c r="L72" s="1"/>
      <c r="M72" s="1"/>
    </row>
    <row r="73" spans="1:13" ht="12.75">
      <c r="A73" s="3"/>
      <c r="B73" s="1"/>
      <c r="C73" s="1"/>
      <c r="D73" s="23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3"/>
      <c r="B74" s="1"/>
      <c r="C74" s="1" t="s">
        <v>101</v>
      </c>
      <c r="D74" s="13"/>
      <c r="E74" s="57">
        <f aca="true" t="shared" si="0" ref="E74:J74">+E78-E76-E75</f>
        <v>14279</v>
      </c>
      <c r="F74" s="57">
        <f t="shared" si="0"/>
        <v>-3776</v>
      </c>
      <c r="G74" s="57">
        <f t="shared" si="0"/>
        <v>80927</v>
      </c>
      <c r="H74" s="8">
        <f t="shared" si="0"/>
        <v>10428</v>
      </c>
      <c r="I74" s="8">
        <f t="shared" si="0"/>
        <v>-3071</v>
      </c>
      <c r="J74" s="8">
        <f t="shared" si="0"/>
        <v>81191</v>
      </c>
      <c r="K74" s="1"/>
      <c r="L74" s="1"/>
      <c r="M74" s="1"/>
    </row>
    <row r="75" spans="1:13" ht="12.75">
      <c r="A75" s="3"/>
      <c r="B75" s="1"/>
      <c r="C75" s="1" t="s">
        <v>79</v>
      </c>
      <c r="D75" s="13"/>
      <c r="E75" s="57">
        <f>896+88</f>
        <v>984</v>
      </c>
      <c r="F75" s="57">
        <v>-374</v>
      </c>
      <c r="G75" s="77">
        <v>194</v>
      </c>
      <c r="H75" s="8">
        <v>964</v>
      </c>
      <c r="I75" s="8">
        <v>-334</v>
      </c>
      <c r="J75" s="8">
        <v>179</v>
      </c>
      <c r="K75" s="1"/>
      <c r="L75" s="1"/>
      <c r="M75" s="1"/>
    </row>
    <row r="76" spans="1:13" ht="12.75">
      <c r="A76" s="3"/>
      <c r="B76" s="1"/>
      <c r="C76" s="1" t="s">
        <v>80</v>
      </c>
      <c r="D76" s="13"/>
      <c r="E76" s="57">
        <v>80</v>
      </c>
      <c r="F76" s="57">
        <v>11</v>
      </c>
      <c r="G76" s="57">
        <v>22</v>
      </c>
      <c r="H76" s="8">
        <v>17</v>
      </c>
      <c r="I76" s="8">
        <v>-32</v>
      </c>
      <c r="J76" s="8">
        <v>12</v>
      </c>
      <c r="K76" s="1"/>
      <c r="L76" s="1"/>
      <c r="M76" s="1"/>
    </row>
    <row r="77" spans="1:13" ht="12.75">
      <c r="A77" s="3"/>
      <c r="B77" s="1"/>
      <c r="C77" s="1"/>
      <c r="D77" s="13"/>
      <c r="E77" s="1"/>
      <c r="F77" s="1"/>
      <c r="G77" s="57"/>
      <c r="H77" s="8"/>
      <c r="I77" s="8"/>
      <c r="J77" s="8"/>
      <c r="K77" s="1"/>
      <c r="L77" s="1"/>
      <c r="M77" s="1"/>
    </row>
    <row r="78" spans="1:13" ht="13.5" thickBot="1">
      <c r="A78" s="3"/>
      <c r="B78" s="1"/>
      <c r="C78" s="1"/>
      <c r="D78" s="13"/>
      <c r="E78" s="76">
        <v>15343</v>
      </c>
      <c r="F78" s="69">
        <f>-4055-84</f>
        <v>-4139</v>
      </c>
      <c r="G78" s="69">
        <v>81143</v>
      </c>
      <c r="H78" s="10">
        <v>11409</v>
      </c>
      <c r="I78" s="10">
        <v>-3437</v>
      </c>
      <c r="J78" s="10">
        <v>81382</v>
      </c>
      <c r="K78" s="1"/>
      <c r="L78" s="1"/>
      <c r="M78" s="1"/>
    </row>
    <row r="79" spans="1:13" ht="12.75">
      <c r="A79" s="3"/>
      <c r="B79" s="1"/>
      <c r="C79" s="1"/>
      <c r="D79" s="13"/>
      <c r="E79" s="68"/>
      <c r="F79" s="68"/>
      <c r="G79" s="68"/>
      <c r="H79" s="1"/>
      <c r="I79" s="1"/>
      <c r="J79" s="1"/>
      <c r="K79" s="1"/>
      <c r="L79" s="1"/>
      <c r="M79" s="1"/>
    </row>
    <row r="80" spans="1:13" ht="12.75">
      <c r="A80" s="3"/>
      <c r="B80" s="1"/>
      <c r="C80" s="1" t="s">
        <v>81</v>
      </c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1" t="s">
        <v>73</v>
      </c>
      <c r="B82" s="2" t="s">
        <v>162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1"/>
      <c r="B83" s="2" t="s">
        <v>163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1"/>
      <c r="B84" s="2"/>
      <c r="C84" s="1" t="s">
        <v>182</v>
      </c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1"/>
      <c r="B85" s="2"/>
      <c r="C85" s="1" t="s">
        <v>163</v>
      </c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1" t="s">
        <v>75</v>
      </c>
      <c r="B87" s="2" t="s">
        <v>164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1"/>
      <c r="B88" s="2"/>
      <c r="C88" s="1" t="s">
        <v>228</v>
      </c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1"/>
      <c r="B89" s="2"/>
      <c r="C89" s="1" t="s">
        <v>229</v>
      </c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1"/>
      <c r="B90" s="2"/>
      <c r="C90" s="1" t="s">
        <v>230</v>
      </c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1"/>
      <c r="B91" s="2"/>
      <c r="C91" s="1" t="s">
        <v>231</v>
      </c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1"/>
      <c r="B92" s="2"/>
      <c r="C92" s="1" t="s">
        <v>232</v>
      </c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1"/>
      <c r="B93" s="2"/>
      <c r="C93" s="1" t="s">
        <v>233</v>
      </c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1"/>
      <c r="B94" s="2"/>
      <c r="C94" s="1" t="s">
        <v>234</v>
      </c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1"/>
      <c r="B95" s="2"/>
      <c r="C95" s="1" t="s">
        <v>235</v>
      </c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1"/>
      <c r="B96" s="2"/>
      <c r="C96" s="1" t="s">
        <v>236</v>
      </c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1"/>
      <c r="B97" s="2"/>
      <c r="C97" s="1" t="s">
        <v>237</v>
      </c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1"/>
      <c r="B99" s="2"/>
      <c r="C99" s="1" t="s">
        <v>252</v>
      </c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1"/>
      <c r="B100" s="2"/>
      <c r="C100" s="1" t="s">
        <v>253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1"/>
      <c r="B101" s="2"/>
      <c r="C101" s="1" t="s">
        <v>238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1"/>
      <c r="B102" s="2"/>
      <c r="C102" s="1" t="s">
        <v>254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1"/>
      <c r="B103" s="2"/>
      <c r="C103" s="1" t="s">
        <v>239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1"/>
      <c r="B105" s="2"/>
      <c r="C105" s="1" t="s">
        <v>213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1"/>
      <c r="B106" s="2"/>
      <c r="C106" s="1" t="s">
        <v>240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1"/>
      <c r="B108" s="2"/>
      <c r="C108" s="1" t="s">
        <v>222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1"/>
      <c r="B109" s="2"/>
      <c r="C109" s="1" t="s">
        <v>241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1"/>
      <c r="B110" s="2"/>
      <c r="C110" s="1" t="s">
        <v>242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1"/>
      <c r="B121" s="2"/>
      <c r="C121" s="1" t="s">
        <v>243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1"/>
      <c r="B122" s="2"/>
      <c r="C122" s="1" t="s">
        <v>244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1"/>
      <c r="B123" s="2"/>
      <c r="C123" s="1" t="s">
        <v>245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1"/>
      <c r="B124" s="2"/>
      <c r="C124" s="1" t="s">
        <v>246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1"/>
      <c r="B125" s="2"/>
      <c r="C125" s="1" t="s">
        <v>247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1"/>
      <c r="B126" s="2"/>
      <c r="C126" s="1" t="s">
        <v>248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1"/>
      <c r="B127" s="2"/>
      <c r="C127" s="1" t="s">
        <v>249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1"/>
      <c r="B129" s="2"/>
      <c r="C129" s="1" t="s">
        <v>184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1"/>
      <c r="B130" s="2"/>
      <c r="C130" s="1" t="s">
        <v>250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1"/>
      <c r="B131" s="2"/>
      <c r="C131" s="1" t="s">
        <v>251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1"/>
      <c r="B132" s="2"/>
      <c r="C132" s="1" t="s">
        <v>204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1"/>
      <c r="B134" s="2"/>
      <c r="C134" s="1" t="s">
        <v>210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1"/>
      <c r="B135" s="2"/>
      <c r="C135" s="1" t="s">
        <v>211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1"/>
      <c r="B136" s="2"/>
      <c r="C136" s="1" t="s">
        <v>212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1"/>
      <c r="B137" s="2"/>
      <c r="C137" s="1" t="s">
        <v>207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1"/>
      <c r="B139" s="2"/>
      <c r="C139" s="1" t="s">
        <v>183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1"/>
      <c r="B140" s="2"/>
      <c r="C140" s="1" t="s">
        <v>208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1"/>
      <c r="B141" s="2"/>
      <c r="C141" s="1" t="s">
        <v>209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1" t="s">
        <v>82</v>
      </c>
      <c r="B144" s="2" t="s">
        <v>165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1"/>
      <c r="B145" s="1"/>
      <c r="C145" s="1" t="s">
        <v>180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1" t="s">
        <v>83</v>
      </c>
      <c r="B147" s="2" t="s">
        <v>166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1"/>
      <c r="B148" s="1"/>
      <c r="C148" s="1" t="s">
        <v>168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1" t="s">
        <v>84</v>
      </c>
      <c r="B150" s="2" t="s">
        <v>85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1"/>
      <c r="B151" s="2"/>
      <c r="C151" s="1" t="s">
        <v>186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1"/>
      <c r="B152" s="2"/>
      <c r="C152" s="1" t="s">
        <v>185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1" t="s">
        <v>86</v>
      </c>
      <c r="B154" s="2" t="s">
        <v>170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3"/>
      <c r="B155" s="2"/>
      <c r="C155" s="1" t="s">
        <v>171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3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1" t="s">
        <v>87</v>
      </c>
      <c r="B157" s="2" t="s">
        <v>88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3"/>
      <c r="B158" s="1"/>
      <c r="C158" s="1" t="s">
        <v>105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3"/>
      <c r="B159" s="1"/>
      <c r="C159" s="55" t="s">
        <v>188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9"/>
  <sheetViews>
    <sheetView tabSelected="1" workbookViewId="0" topLeftCell="A1">
      <selection activeCell="D7" sqref="D7"/>
    </sheetView>
  </sheetViews>
  <sheetFormatPr defaultColWidth="9.140625" defaultRowHeight="12.75"/>
  <cols>
    <col min="1" max="1" width="2.28125" style="3" customWidth="1"/>
    <col min="2" max="2" width="2.28125" style="1" customWidth="1"/>
    <col min="3" max="3" width="2.7109375" style="1" customWidth="1"/>
    <col min="4" max="4" width="47.00390625" style="1" customWidth="1"/>
    <col min="5" max="7" width="12.140625" style="1" customWidth="1"/>
    <col min="8" max="8" width="9.140625" style="1" hidden="1" customWidth="1"/>
    <col min="9" max="9" width="11.28125" style="1" hidden="1" customWidth="1"/>
    <col min="10" max="10" width="0" style="1" hidden="1" customWidth="1"/>
    <col min="11" max="16384" width="9.140625" style="1" customWidth="1"/>
  </cols>
  <sheetData>
    <row r="1" ht="12.75">
      <c r="A1" s="28" t="s">
        <v>49</v>
      </c>
    </row>
    <row r="3" spans="1:2" ht="12.75">
      <c r="A3" s="3" t="s">
        <v>48</v>
      </c>
      <c r="B3" s="2" t="s">
        <v>50</v>
      </c>
    </row>
    <row r="4" ht="12.75">
      <c r="C4" s="1" t="s">
        <v>89</v>
      </c>
    </row>
    <row r="5" ht="12.75">
      <c r="C5" s="1" t="s">
        <v>172</v>
      </c>
    </row>
    <row r="7" spans="1:2" ht="12.75">
      <c r="A7" s="3">
        <v>2</v>
      </c>
      <c r="B7" s="2" t="s">
        <v>51</v>
      </c>
    </row>
    <row r="8" spans="2:3" ht="12.75">
      <c r="B8" s="2"/>
      <c r="C8" s="1" t="s">
        <v>99</v>
      </c>
    </row>
    <row r="9" spans="5:7" ht="12.75">
      <c r="E9" s="13"/>
      <c r="F9" s="8"/>
      <c r="G9" s="8"/>
    </row>
    <row r="10" spans="1:2" ht="12.75">
      <c r="A10" s="3">
        <v>3</v>
      </c>
      <c r="B10" s="2" t="s">
        <v>53</v>
      </c>
    </row>
    <row r="11" ht="12.75">
      <c r="C11" s="1" t="s">
        <v>54</v>
      </c>
    </row>
    <row r="13" spans="1:2" ht="12.75">
      <c r="A13" s="3">
        <v>4</v>
      </c>
      <c r="B13" s="2" t="s">
        <v>18</v>
      </c>
    </row>
    <row r="14" ht="12.75">
      <c r="C14" s="1" t="s">
        <v>106</v>
      </c>
    </row>
    <row r="15" ht="12.75">
      <c r="C15" s="1" t="s">
        <v>107</v>
      </c>
    </row>
    <row r="17" spans="1:2" ht="12.75">
      <c r="A17" s="3">
        <v>5</v>
      </c>
      <c r="B17" s="2" t="s">
        <v>159</v>
      </c>
    </row>
    <row r="18" ht="12.75">
      <c r="C18" s="1" t="s">
        <v>160</v>
      </c>
    </row>
    <row r="20" spans="1:2" ht="12.75">
      <c r="A20" s="3">
        <v>6</v>
      </c>
      <c r="B20" s="2" t="s">
        <v>55</v>
      </c>
    </row>
    <row r="21" ht="12.75">
      <c r="C21" s="1" t="s">
        <v>100</v>
      </c>
    </row>
    <row r="23" spans="1:2" ht="12.75">
      <c r="A23" s="3">
        <v>7</v>
      </c>
      <c r="B23" s="2" t="s">
        <v>56</v>
      </c>
    </row>
    <row r="24" ht="12.75">
      <c r="C24" s="1" t="s">
        <v>173</v>
      </c>
    </row>
    <row r="25" ht="12.75">
      <c r="C25" s="1" t="s">
        <v>174</v>
      </c>
    </row>
    <row r="27" spans="1:2" ht="12.75">
      <c r="A27" s="3">
        <v>8</v>
      </c>
      <c r="B27" s="2" t="s">
        <v>57</v>
      </c>
    </row>
    <row r="28" ht="12.75">
      <c r="C28" s="1" t="s">
        <v>102</v>
      </c>
    </row>
    <row r="30" spans="1:2" ht="12.75">
      <c r="A30" s="11">
        <v>9</v>
      </c>
      <c r="B30" s="2" t="s">
        <v>161</v>
      </c>
    </row>
    <row r="31" ht="12.75">
      <c r="C31" s="1" t="s">
        <v>175</v>
      </c>
    </row>
    <row r="32" ht="12.75">
      <c r="C32" s="1" t="s">
        <v>176</v>
      </c>
    </row>
    <row r="33" spans="1:2" ht="12.75">
      <c r="A33" s="11"/>
      <c r="B33" s="2"/>
    </row>
    <row r="34" spans="1:2" ht="12.75">
      <c r="A34" s="11" t="s">
        <v>58</v>
      </c>
      <c r="B34" s="2" t="s">
        <v>61</v>
      </c>
    </row>
    <row r="35" spans="1:3" ht="12.75">
      <c r="A35" s="1"/>
      <c r="C35" s="1" t="s">
        <v>205</v>
      </c>
    </row>
    <row r="36" spans="6:7" ht="12.75">
      <c r="F36" s="9"/>
      <c r="G36" s="9" t="s">
        <v>52</v>
      </c>
    </row>
    <row r="37" spans="6:7" ht="12.75">
      <c r="F37" s="9"/>
      <c r="G37" s="73" t="s">
        <v>206</v>
      </c>
    </row>
    <row r="38" spans="6:7" ht="12.75">
      <c r="F38" s="9"/>
      <c r="G38" s="9" t="s">
        <v>13</v>
      </c>
    </row>
    <row r="39" spans="3:4" ht="12.75">
      <c r="C39" s="1" t="s">
        <v>29</v>
      </c>
      <c r="D39" s="2" t="s">
        <v>62</v>
      </c>
    </row>
    <row r="40" spans="4:8" ht="12.75">
      <c r="D40" s="1" t="s">
        <v>63</v>
      </c>
      <c r="F40" s="8"/>
      <c r="G40" s="8">
        <v>3561</v>
      </c>
      <c r="H40" s="8">
        <v>828</v>
      </c>
    </row>
    <row r="41" spans="4:8" ht="12.75">
      <c r="D41" s="1" t="s">
        <v>64</v>
      </c>
      <c r="F41" s="8"/>
      <c r="G41" s="8">
        <v>1140</v>
      </c>
      <c r="H41" s="8">
        <f>926+190</f>
        <v>1116</v>
      </c>
    </row>
    <row r="42" spans="4:8" ht="12.75">
      <c r="D42" s="1" t="s">
        <v>65</v>
      </c>
      <c r="F42" s="8"/>
      <c r="G42" s="8">
        <v>7725</v>
      </c>
      <c r="H42" s="8">
        <v>7101</v>
      </c>
    </row>
    <row r="43" spans="4:8" ht="12.75">
      <c r="D43" s="1" t="s">
        <v>66</v>
      </c>
      <c r="F43" s="8"/>
      <c r="G43" s="8">
        <v>10742</v>
      </c>
      <c r="H43" s="8">
        <f>9718-1</f>
        <v>9717</v>
      </c>
    </row>
    <row r="44" spans="4:8" ht="12.75">
      <c r="D44" s="1" t="s">
        <v>90</v>
      </c>
      <c r="F44" s="8"/>
      <c r="G44" s="8">
        <v>686</v>
      </c>
      <c r="H44" s="8">
        <v>994</v>
      </c>
    </row>
    <row r="45" spans="6:8" ht="13.5" thickBot="1">
      <c r="F45" s="13"/>
      <c r="G45" s="10">
        <f>SUM(G40:G44)</f>
        <v>23854</v>
      </c>
      <c r="H45" s="10">
        <f>SUM(H40:H44)</f>
        <v>19756</v>
      </c>
    </row>
    <row r="46" spans="3:6" ht="12.75">
      <c r="C46" s="1" t="s">
        <v>30</v>
      </c>
      <c r="D46" s="2" t="s">
        <v>67</v>
      </c>
      <c r="F46" s="8"/>
    </row>
    <row r="47" spans="4:8" ht="12.75">
      <c r="D47" s="1" t="s">
        <v>63</v>
      </c>
      <c r="F47" s="13"/>
      <c r="G47" s="8">
        <v>8228</v>
      </c>
      <c r="H47" s="8">
        <v>10968</v>
      </c>
    </row>
    <row r="48" spans="4:8" ht="12.75">
      <c r="D48" s="1" t="s">
        <v>68</v>
      </c>
      <c r="F48" s="13"/>
      <c r="G48" s="8">
        <v>1770</v>
      </c>
      <c r="H48" s="8">
        <f>2203</f>
        <v>2203</v>
      </c>
    </row>
    <row r="49" spans="4:8" ht="12.75">
      <c r="D49" s="1" t="s">
        <v>90</v>
      </c>
      <c r="F49" s="13"/>
      <c r="G49" s="8">
        <v>1082</v>
      </c>
      <c r="H49" s="8">
        <f>1257+1</f>
        <v>1258</v>
      </c>
    </row>
    <row r="50" spans="6:8" ht="13.5" thickBot="1">
      <c r="F50" s="13"/>
      <c r="G50" s="10">
        <f>SUM(G47:G49)</f>
        <v>11080</v>
      </c>
      <c r="H50" s="10">
        <f>SUM(H47:H49)</f>
        <v>14429</v>
      </c>
    </row>
    <row r="51" spans="6:7" ht="12.75">
      <c r="F51" s="13"/>
      <c r="G51" s="13"/>
    </row>
    <row r="52" spans="3:7" ht="12.75">
      <c r="C52" s="1" t="s">
        <v>92</v>
      </c>
      <c r="F52" s="13"/>
      <c r="G52" s="13"/>
    </row>
    <row r="54" spans="1:2" ht="12.75">
      <c r="A54" s="11" t="s">
        <v>59</v>
      </c>
      <c r="B54" s="2" t="s">
        <v>70</v>
      </c>
    </row>
    <row r="55" ht="12.75">
      <c r="C55" s="1" t="s">
        <v>96</v>
      </c>
    </row>
    <row r="57" spans="1:2" ht="12.75">
      <c r="A57" s="11" t="s">
        <v>60</v>
      </c>
      <c r="B57" s="2" t="s">
        <v>72</v>
      </c>
    </row>
    <row r="58" ht="12.75">
      <c r="C58" s="1" t="s">
        <v>93</v>
      </c>
    </row>
    <row r="59" ht="12.75">
      <c r="C59" s="1" t="s">
        <v>94</v>
      </c>
    </row>
    <row r="60" spans="1:2" ht="12.75">
      <c r="A60" s="11"/>
      <c r="B60" s="2"/>
    </row>
    <row r="61" spans="1:2" ht="12.75">
      <c r="A61" s="11" t="s">
        <v>69</v>
      </c>
      <c r="B61" s="2" t="s">
        <v>74</v>
      </c>
    </row>
    <row r="62" ht="12.75">
      <c r="C62" s="1" t="s">
        <v>95</v>
      </c>
    </row>
    <row r="64" spans="1:2" ht="12.75">
      <c r="A64" s="11" t="s">
        <v>71</v>
      </c>
      <c r="B64" s="2" t="s">
        <v>76</v>
      </c>
    </row>
    <row r="65" ht="12.75">
      <c r="C65" s="1" t="s">
        <v>169</v>
      </c>
    </row>
    <row r="66" spans="4:10" ht="12.75">
      <c r="D66" s="9"/>
      <c r="E66" s="9"/>
      <c r="F66" s="9" t="s">
        <v>77</v>
      </c>
      <c r="G66" s="9"/>
      <c r="H66" s="9"/>
      <c r="I66" s="9" t="s">
        <v>77</v>
      </c>
      <c r="J66" s="9"/>
    </row>
    <row r="67" spans="4:10" ht="12.75">
      <c r="D67" s="9"/>
      <c r="E67" s="9"/>
      <c r="F67" s="9" t="s">
        <v>78</v>
      </c>
      <c r="G67" s="9" t="s">
        <v>98</v>
      </c>
      <c r="H67" s="9"/>
      <c r="I67" s="9" t="s">
        <v>78</v>
      </c>
      <c r="J67" s="9" t="s">
        <v>98</v>
      </c>
    </row>
    <row r="68" spans="4:10" ht="12.75">
      <c r="D68" s="4"/>
      <c r="E68" s="9" t="s">
        <v>14</v>
      </c>
      <c r="F68" s="9" t="s">
        <v>18</v>
      </c>
      <c r="G68" s="9" t="s">
        <v>97</v>
      </c>
      <c r="H68" s="9" t="s">
        <v>14</v>
      </c>
      <c r="I68" s="9" t="s">
        <v>18</v>
      </c>
      <c r="J68" s="9" t="s">
        <v>97</v>
      </c>
    </row>
    <row r="69" spans="4:10" ht="12.75">
      <c r="D69" s="4"/>
      <c r="E69" s="9" t="s">
        <v>13</v>
      </c>
      <c r="F69" s="9" t="s">
        <v>13</v>
      </c>
      <c r="G69" s="9" t="s">
        <v>13</v>
      </c>
      <c r="H69" s="9" t="s">
        <v>13</v>
      </c>
      <c r="I69" s="9" t="s">
        <v>13</v>
      </c>
      <c r="J69" s="9" t="s">
        <v>13</v>
      </c>
    </row>
    <row r="70" ht="12.75">
      <c r="D70" s="23"/>
    </row>
    <row r="71" spans="3:10" ht="12.75">
      <c r="C71" s="1" t="s">
        <v>101</v>
      </c>
      <c r="D71" s="13"/>
      <c r="E71" s="57">
        <f aca="true" t="shared" si="0" ref="E71:J71">+E75-E73-E72</f>
        <v>14279</v>
      </c>
      <c r="F71" s="57">
        <f>+F75-F73-F72</f>
        <v>-3909</v>
      </c>
      <c r="G71" s="57">
        <f>+G75-G73-G72</f>
        <v>80927</v>
      </c>
      <c r="H71" s="8">
        <f t="shared" si="0"/>
        <v>10428</v>
      </c>
      <c r="I71" s="8">
        <f t="shared" si="0"/>
        <v>-3071</v>
      </c>
      <c r="J71" s="8">
        <f t="shared" si="0"/>
        <v>81191</v>
      </c>
    </row>
    <row r="72" spans="3:10" ht="12.75">
      <c r="C72" s="1" t="s">
        <v>79</v>
      </c>
      <c r="D72" s="13"/>
      <c r="E72" s="57">
        <f>896+88</f>
        <v>984</v>
      </c>
      <c r="F72" s="57">
        <v>-374</v>
      </c>
      <c r="G72" s="77">
        <v>194</v>
      </c>
      <c r="H72" s="8">
        <v>964</v>
      </c>
      <c r="I72" s="8">
        <v>-334</v>
      </c>
      <c r="J72" s="8">
        <v>179</v>
      </c>
    </row>
    <row r="73" spans="3:10" ht="12.75">
      <c r="C73" s="1" t="s">
        <v>80</v>
      </c>
      <c r="D73" s="13"/>
      <c r="E73" s="57">
        <v>80</v>
      </c>
      <c r="F73" s="57">
        <v>11</v>
      </c>
      <c r="G73" s="57">
        <v>22</v>
      </c>
      <c r="H73" s="8">
        <v>17</v>
      </c>
      <c r="I73" s="8">
        <v>-32</v>
      </c>
      <c r="J73" s="8">
        <v>12</v>
      </c>
    </row>
    <row r="74" spans="4:10" ht="12.75">
      <c r="D74" s="13"/>
      <c r="G74" s="57"/>
      <c r="H74" s="8"/>
      <c r="I74" s="8"/>
      <c r="J74" s="8"/>
    </row>
    <row r="75" spans="4:10" ht="13.5" thickBot="1">
      <c r="D75" s="13"/>
      <c r="E75" s="76">
        <v>15343</v>
      </c>
      <c r="F75" s="69">
        <f>-4055-85-132</f>
        <v>-4272</v>
      </c>
      <c r="G75" s="69">
        <v>81143</v>
      </c>
      <c r="H75" s="10">
        <v>11409</v>
      </c>
      <c r="I75" s="10">
        <v>-3437</v>
      </c>
      <c r="J75" s="10">
        <v>81382</v>
      </c>
    </row>
    <row r="76" spans="4:7" ht="12.75">
      <c r="D76" s="13"/>
      <c r="E76" s="68"/>
      <c r="F76" s="68"/>
      <c r="G76" s="68"/>
    </row>
    <row r="77" ht="12.75">
      <c r="C77" s="1" t="s">
        <v>81</v>
      </c>
    </row>
    <row r="79" spans="1:2" ht="12.75">
      <c r="A79" s="11" t="s">
        <v>73</v>
      </c>
      <c r="B79" s="2" t="s">
        <v>162</v>
      </c>
    </row>
    <row r="80" spans="1:2" ht="12.75">
      <c r="A80" s="11"/>
      <c r="B80" s="2" t="s">
        <v>163</v>
      </c>
    </row>
    <row r="81" spans="1:3" ht="12.75">
      <c r="A81" s="11"/>
      <c r="B81" s="2"/>
      <c r="C81" s="1" t="s">
        <v>182</v>
      </c>
    </row>
    <row r="82" spans="1:3" ht="12.75">
      <c r="A82" s="11"/>
      <c r="B82" s="2"/>
      <c r="C82" s="1" t="s">
        <v>163</v>
      </c>
    </row>
    <row r="83" spans="1:2" ht="12.75">
      <c r="A83" s="11"/>
      <c r="B83" s="2"/>
    </row>
    <row r="84" spans="1:2" ht="12.75">
      <c r="A84" s="11" t="s">
        <v>75</v>
      </c>
      <c r="B84" s="2" t="s">
        <v>164</v>
      </c>
    </row>
    <row r="85" spans="1:3" ht="12.75" hidden="1">
      <c r="A85" s="11"/>
      <c r="B85" s="2"/>
      <c r="C85" s="1" t="s">
        <v>223</v>
      </c>
    </row>
    <row r="86" spans="1:3" ht="12.75" hidden="1">
      <c r="A86" s="11"/>
      <c r="B86" s="2"/>
      <c r="C86" s="1" t="s">
        <v>218</v>
      </c>
    </row>
    <row r="87" spans="1:3" ht="12.75" hidden="1">
      <c r="A87" s="11"/>
      <c r="B87" s="2"/>
      <c r="C87" s="1" t="s">
        <v>219</v>
      </c>
    </row>
    <row r="88" spans="1:3" ht="12.75" hidden="1">
      <c r="A88" s="11"/>
      <c r="B88" s="2"/>
      <c r="C88" s="1" t="s">
        <v>220</v>
      </c>
    </row>
    <row r="89" spans="1:3" ht="12.75" hidden="1">
      <c r="A89" s="11"/>
      <c r="B89" s="2"/>
      <c r="C89" s="1" t="s">
        <v>221</v>
      </c>
    </row>
    <row r="90" spans="1:2" ht="12.75" hidden="1">
      <c r="A90" s="11"/>
      <c r="B90" s="2"/>
    </row>
    <row r="91" spans="1:3" ht="12.75" hidden="1">
      <c r="A91" s="11"/>
      <c r="B91" s="2"/>
      <c r="C91" s="1" t="s">
        <v>213</v>
      </c>
    </row>
    <row r="92" spans="1:3" ht="12.75" hidden="1">
      <c r="A92" s="11"/>
      <c r="B92" s="2"/>
      <c r="C92" s="1" t="s">
        <v>214</v>
      </c>
    </row>
    <row r="93" spans="1:3" ht="12.75" hidden="1">
      <c r="A93" s="11"/>
      <c r="B93" s="2"/>
      <c r="C93" s="1" t="s">
        <v>215</v>
      </c>
    </row>
    <row r="94" spans="1:2" ht="12.75" hidden="1">
      <c r="A94" s="11"/>
      <c r="B94" s="2"/>
    </row>
    <row r="95" spans="1:3" ht="12.75" hidden="1">
      <c r="A95" s="11"/>
      <c r="B95" s="2"/>
      <c r="C95" s="1" t="s">
        <v>222</v>
      </c>
    </row>
    <row r="96" spans="1:3" ht="12.75" hidden="1">
      <c r="A96" s="11"/>
      <c r="B96" s="2"/>
      <c r="C96" s="1" t="s">
        <v>217</v>
      </c>
    </row>
    <row r="97" spans="1:3" ht="12.75" hidden="1">
      <c r="A97" s="11"/>
      <c r="B97" s="2"/>
      <c r="C97" s="1" t="s">
        <v>216</v>
      </c>
    </row>
    <row r="98" spans="1:2" ht="12.75" hidden="1">
      <c r="A98" s="11"/>
      <c r="B98" s="2"/>
    </row>
    <row r="99" spans="1:2" ht="12.75" hidden="1">
      <c r="A99" s="11"/>
      <c r="B99" s="2"/>
    </row>
    <row r="100" spans="1:2" ht="12.75" hidden="1">
      <c r="A100" s="11"/>
      <c r="B100" s="2"/>
    </row>
    <row r="101" spans="1:2" ht="12.75" hidden="1">
      <c r="A101" s="11"/>
      <c r="B101" s="2"/>
    </row>
    <row r="102" spans="1:2" ht="12.75" hidden="1">
      <c r="A102" s="11"/>
      <c r="B102" s="2"/>
    </row>
    <row r="103" spans="1:2" ht="12.75" hidden="1">
      <c r="A103" s="11"/>
      <c r="B103" s="2"/>
    </row>
    <row r="104" spans="1:2" ht="12.75" hidden="1">
      <c r="A104" s="11"/>
      <c r="B104" s="2"/>
    </row>
    <row r="105" spans="1:2" ht="12.75" hidden="1">
      <c r="A105" s="11"/>
      <c r="B105" s="2"/>
    </row>
    <row r="106" spans="1:2" ht="12.75" hidden="1">
      <c r="A106" s="11"/>
      <c r="B106" s="2"/>
    </row>
    <row r="107" spans="1:2" ht="12.75" hidden="1">
      <c r="A107" s="11"/>
      <c r="B107" s="2"/>
    </row>
    <row r="108" spans="1:3" ht="12.75">
      <c r="A108" s="11"/>
      <c r="B108" s="2"/>
      <c r="C108" s="1" t="s">
        <v>227</v>
      </c>
    </row>
    <row r="109" spans="1:3" ht="12.75">
      <c r="A109" s="11"/>
      <c r="B109" s="2"/>
      <c r="C109" s="1" t="s">
        <v>226</v>
      </c>
    </row>
    <row r="110" spans="1:3" ht="12.75">
      <c r="A110" s="11"/>
      <c r="B110" s="2"/>
      <c r="C110" s="1" t="s">
        <v>263</v>
      </c>
    </row>
    <row r="111" spans="1:3" ht="12.75">
      <c r="A111" s="11"/>
      <c r="B111" s="2"/>
      <c r="C111" s="1" t="s">
        <v>260</v>
      </c>
    </row>
    <row r="112" spans="1:3" ht="12.75">
      <c r="A112" s="11"/>
      <c r="B112" s="2"/>
      <c r="C112" s="1" t="s">
        <v>261</v>
      </c>
    </row>
    <row r="113" spans="1:3" ht="12.75">
      <c r="A113" s="11"/>
      <c r="B113" s="2"/>
      <c r="C113" s="1" t="s">
        <v>262</v>
      </c>
    </row>
    <row r="114" spans="1:2" ht="12.75">
      <c r="A114" s="11"/>
      <c r="B114" s="2"/>
    </row>
    <row r="115" spans="1:3" ht="12.75">
      <c r="A115" s="11"/>
      <c r="B115" s="2"/>
      <c r="C115" s="1" t="s">
        <v>267</v>
      </c>
    </row>
    <row r="116" spans="1:3" ht="12.75">
      <c r="A116" s="11"/>
      <c r="B116" s="2"/>
      <c r="C116" s="1" t="s">
        <v>259</v>
      </c>
    </row>
    <row r="117" spans="1:3" ht="12.75">
      <c r="A117" s="11"/>
      <c r="B117" s="2"/>
      <c r="C117" s="1" t="s">
        <v>266</v>
      </c>
    </row>
    <row r="118" spans="1:3" ht="12.75">
      <c r="A118" s="11"/>
      <c r="B118" s="2"/>
      <c r="C118" s="1" t="s">
        <v>265</v>
      </c>
    </row>
    <row r="119" spans="1:3" ht="12.75">
      <c r="A119" s="11"/>
      <c r="B119" s="2"/>
      <c r="C119" s="1" t="s">
        <v>264</v>
      </c>
    </row>
    <row r="120" spans="1:2" ht="12.75">
      <c r="A120" s="11"/>
      <c r="B120" s="2"/>
    </row>
    <row r="121" spans="1:3" ht="12.75">
      <c r="A121" s="11"/>
      <c r="B121" s="2"/>
      <c r="C121" s="1" t="s">
        <v>268</v>
      </c>
    </row>
    <row r="122" spans="1:3" ht="12.75">
      <c r="A122" s="11"/>
      <c r="B122" s="2"/>
      <c r="C122" s="1" t="s">
        <v>256</v>
      </c>
    </row>
    <row r="123" spans="1:3" ht="12.75">
      <c r="A123" s="11"/>
      <c r="B123" s="2"/>
      <c r="C123" s="1" t="s">
        <v>255</v>
      </c>
    </row>
    <row r="124" spans="1:2" ht="12.75">
      <c r="A124" s="11"/>
      <c r="B124" s="2"/>
    </row>
    <row r="125" spans="1:3" ht="12.75">
      <c r="A125" s="11"/>
      <c r="B125" s="2"/>
      <c r="C125" s="1" t="s">
        <v>269</v>
      </c>
    </row>
    <row r="126" spans="1:3" ht="12.75">
      <c r="A126" s="11"/>
      <c r="B126" s="2"/>
      <c r="C126" s="1" t="s">
        <v>257</v>
      </c>
    </row>
    <row r="127" spans="1:3" ht="12.75">
      <c r="A127" s="11"/>
      <c r="B127" s="2"/>
      <c r="C127" s="1" t="s">
        <v>258</v>
      </c>
    </row>
    <row r="128" spans="1:2" ht="12.75" hidden="1">
      <c r="A128" s="11"/>
      <c r="B128" s="2"/>
    </row>
    <row r="129" spans="1:2" ht="12.75" hidden="1">
      <c r="A129" s="11"/>
      <c r="B129" s="2"/>
    </row>
    <row r="130" spans="1:2" ht="12.75" hidden="1">
      <c r="A130" s="11"/>
      <c r="B130" s="2"/>
    </row>
    <row r="131" spans="1:2" ht="12.75" hidden="1">
      <c r="A131" s="11"/>
      <c r="B131" s="2"/>
    </row>
    <row r="132" spans="1:2" ht="12.75" hidden="1">
      <c r="A132" s="11"/>
      <c r="B132" s="2"/>
    </row>
    <row r="133" spans="1:2" ht="12.75" hidden="1">
      <c r="A133" s="11"/>
      <c r="B133" s="2"/>
    </row>
    <row r="134" spans="1:3" ht="12.75" hidden="1">
      <c r="A134" s="11"/>
      <c r="B134" s="2"/>
      <c r="C134" s="1" t="s">
        <v>223</v>
      </c>
    </row>
    <row r="135" spans="1:3" ht="12.75" hidden="1">
      <c r="A135" s="11"/>
      <c r="B135" s="2"/>
      <c r="C135" s="1" t="s">
        <v>218</v>
      </c>
    </row>
    <row r="136" spans="1:3" ht="12.75" hidden="1">
      <c r="A136" s="11"/>
      <c r="B136" s="2"/>
      <c r="C136" s="1" t="s">
        <v>219</v>
      </c>
    </row>
    <row r="137" spans="1:3" ht="12.75" hidden="1">
      <c r="A137" s="11"/>
      <c r="B137" s="2"/>
      <c r="C137" s="1" t="s">
        <v>220</v>
      </c>
    </row>
    <row r="138" spans="1:3" ht="12.75" hidden="1">
      <c r="A138" s="11"/>
      <c r="B138" s="2"/>
      <c r="C138" s="1" t="s">
        <v>221</v>
      </c>
    </row>
    <row r="139" spans="1:2" ht="12.75" hidden="1">
      <c r="A139" s="11"/>
      <c r="B139" s="2"/>
    </row>
    <row r="140" spans="1:2" ht="12.75" hidden="1">
      <c r="A140" s="11"/>
      <c r="B140" s="2"/>
    </row>
    <row r="141" spans="1:2" ht="12.75" hidden="1">
      <c r="A141" s="11"/>
      <c r="B141" s="2"/>
    </row>
    <row r="142" spans="1:2" ht="12.75" hidden="1">
      <c r="A142" s="11"/>
      <c r="B142" s="2"/>
    </row>
    <row r="143" spans="1:2" ht="12.75" hidden="1">
      <c r="A143" s="11"/>
      <c r="B143" s="2"/>
    </row>
    <row r="144" spans="1:2" ht="12.75" hidden="1">
      <c r="A144" s="11"/>
      <c r="B144" s="2"/>
    </row>
    <row r="145" spans="1:2" ht="12.75" hidden="1">
      <c r="A145" s="11"/>
      <c r="B145" s="2"/>
    </row>
    <row r="146" spans="1:2" ht="12.75" hidden="1">
      <c r="A146" s="11"/>
      <c r="B146" s="2"/>
    </row>
    <row r="147" spans="1:2" ht="12.75" hidden="1">
      <c r="A147" s="11"/>
      <c r="B147" s="2"/>
    </row>
    <row r="148" spans="1:2" ht="12.75" hidden="1">
      <c r="A148" s="11"/>
      <c r="B148" s="2"/>
    </row>
    <row r="149" spans="1:3" ht="12.75" hidden="1">
      <c r="A149" s="11"/>
      <c r="B149" s="2"/>
      <c r="C149" s="1" t="s">
        <v>184</v>
      </c>
    </row>
    <row r="150" spans="1:3" ht="12.75" hidden="1">
      <c r="A150" s="11"/>
      <c r="B150" s="2"/>
      <c r="C150" s="1" t="s">
        <v>224</v>
      </c>
    </row>
    <row r="151" spans="1:3" ht="12.75" hidden="1">
      <c r="A151" s="11"/>
      <c r="B151" s="2"/>
      <c r="C151" s="1" t="s">
        <v>225</v>
      </c>
    </row>
    <row r="152" spans="1:3" ht="12.75" hidden="1">
      <c r="A152" s="11"/>
      <c r="B152" s="2"/>
      <c r="C152" s="1" t="s">
        <v>204</v>
      </c>
    </row>
    <row r="153" spans="1:2" ht="12.75" hidden="1">
      <c r="A153" s="11"/>
      <c r="B153" s="2"/>
    </row>
    <row r="154" spans="1:3" ht="12.75" hidden="1">
      <c r="A154" s="11"/>
      <c r="B154" s="2"/>
      <c r="C154" s="1" t="s">
        <v>210</v>
      </c>
    </row>
    <row r="155" spans="1:3" ht="12.75" hidden="1">
      <c r="A155" s="11"/>
      <c r="B155" s="2"/>
      <c r="C155" s="1" t="s">
        <v>211</v>
      </c>
    </row>
    <row r="156" spans="1:3" ht="12.75" hidden="1">
      <c r="A156" s="11"/>
      <c r="B156" s="2"/>
      <c r="C156" s="1" t="s">
        <v>212</v>
      </c>
    </row>
    <row r="157" spans="1:3" ht="12.75" hidden="1">
      <c r="A157" s="11"/>
      <c r="B157" s="2"/>
      <c r="C157" s="1" t="s">
        <v>207</v>
      </c>
    </row>
    <row r="158" spans="1:2" ht="12.75" hidden="1">
      <c r="A158" s="11"/>
      <c r="B158" s="2"/>
    </row>
    <row r="159" spans="1:3" ht="12.75" hidden="1">
      <c r="A159" s="11"/>
      <c r="B159" s="2"/>
      <c r="C159" s="1" t="s">
        <v>183</v>
      </c>
    </row>
    <row r="160" spans="1:3" ht="12.75" hidden="1">
      <c r="A160" s="11"/>
      <c r="B160" s="2"/>
      <c r="C160" s="1" t="s">
        <v>208</v>
      </c>
    </row>
    <row r="161" spans="1:3" ht="12.75" hidden="1">
      <c r="A161" s="11"/>
      <c r="B161" s="2"/>
      <c r="C161" s="1" t="s">
        <v>209</v>
      </c>
    </row>
    <row r="162" spans="1:2" ht="12.75" hidden="1">
      <c r="A162" s="11"/>
      <c r="B162" s="2"/>
    </row>
    <row r="163" spans="1:2" ht="12.75">
      <c r="A163" s="11"/>
      <c r="B163" s="2"/>
    </row>
    <row r="164" spans="1:2" ht="12.75">
      <c r="A164" s="11" t="s">
        <v>82</v>
      </c>
      <c r="B164" s="2" t="s">
        <v>165</v>
      </c>
    </row>
    <row r="165" spans="1:3" ht="12.75">
      <c r="A165" s="11"/>
      <c r="C165" s="1" t="s">
        <v>180</v>
      </c>
    </row>
    <row r="166" ht="12.75">
      <c r="A166" s="11"/>
    </row>
    <row r="167" spans="1:2" ht="12.75">
      <c r="A167" s="11" t="s">
        <v>83</v>
      </c>
      <c r="B167" s="2" t="s">
        <v>166</v>
      </c>
    </row>
    <row r="168" spans="1:3" ht="12.75">
      <c r="A168" s="11"/>
      <c r="C168" s="1" t="s">
        <v>168</v>
      </c>
    </row>
    <row r="169" ht="12.75">
      <c r="A169" s="11"/>
    </row>
    <row r="170" spans="1:2" ht="12.75">
      <c r="A170" s="11" t="s">
        <v>84</v>
      </c>
      <c r="B170" s="2" t="s">
        <v>85</v>
      </c>
    </row>
    <row r="171" spans="1:3" ht="12.75">
      <c r="A171" s="11"/>
      <c r="B171" s="2"/>
      <c r="C171" s="1" t="s">
        <v>186</v>
      </c>
    </row>
    <row r="172" spans="1:3" ht="12.75">
      <c r="A172" s="11"/>
      <c r="B172" s="2"/>
      <c r="C172" s="1" t="s">
        <v>185</v>
      </c>
    </row>
    <row r="173" ht="12.75">
      <c r="A173" s="11"/>
    </row>
    <row r="174" spans="1:2" ht="12.75">
      <c r="A174" s="11" t="s">
        <v>86</v>
      </c>
      <c r="B174" s="2" t="s">
        <v>170</v>
      </c>
    </row>
    <row r="175" spans="2:3" ht="12.75">
      <c r="B175" s="2"/>
      <c r="C175" s="1" t="s">
        <v>171</v>
      </c>
    </row>
    <row r="176" ht="12.75">
      <c r="B176" s="2"/>
    </row>
    <row r="177" spans="1:2" ht="12.75">
      <c r="A177" s="11" t="s">
        <v>87</v>
      </c>
      <c r="B177" s="2" t="s">
        <v>88</v>
      </c>
    </row>
    <row r="178" ht="12.75">
      <c r="C178" s="1" t="s">
        <v>105</v>
      </c>
    </row>
    <row r="179" ht="12.75">
      <c r="C179" s="55" t="s">
        <v>188</v>
      </c>
    </row>
  </sheetData>
  <printOptions/>
  <pageMargins left="0" right="0" top="0" bottom="0" header="0" footer="0"/>
  <pageSetup horizontalDpi="300" verticalDpi="3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Tamadam Bonded Warehouse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Tamadam Bonded Warehouse Bhd</dc:creator>
  <cp:keywords/>
  <dc:description/>
  <cp:lastModifiedBy>USER</cp:lastModifiedBy>
  <cp:lastPrinted>2002-02-25T06:25:57Z</cp:lastPrinted>
  <dcterms:created xsi:type="dcterms:W3CDTF">1999-11-03T02:20:44Z</dcterms:created>
  <dcterms:modified xsi:type="dcterms:W3CDTF">2002-02-25T06:39:13Z</dcterms:modified>
  <cp:category/>
  <cp:version/>
  <cp:contentType/>
  <cp:contentStatus/>
</cp:coreProperties>
</file>